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R:\MICHNAC\AKCE 2020\19-043-239-SR - Rekonstrukce železniční zastávky Náměšť na Hané\"/>
    </mc:Choice>
  </mc:AlternateContent>
  <xr:revisionPtr revIDLastSave="0" documentId="13_ncr:1_{27A527C0-28B2-487B-B6E0-B354C58C9862}" xr6:coauthVersionLast="45" xr6:coauthVersionMax="45" xr10:uidLastSave="{00000000-0000-0000-0000-000000000000}"/>
  <bookViews>
    <workbookView xWindow="-120" yWindow="-120" windowWidth="24240" windowHeight="17640" xr2:uid="{00000000-000D-0000-FFFF-FFFF00000000}"/>
  </bookViews>
  <sheets>
    <sheet name="SO 02-07 - Přeložky vodov..." sheetId="2" r:id="rId1"/>
  </sheets>
  <definedNames>
    <definedName name="_xlnm._FilterDatabase" localSheetId="0" hidden="1">'SO 02-07 - Přeložky vodov...'!$C$125:$K$247</definedName>
    <definedName name="_xlnm.Print_Titles" localSheetId="0">'SO 02-07 - Přeložky vodov...'!$125:$125</definedName>
    <definedName name="_xlnm.Print_Area" localSheetId="0">'SO 02-07 - Přeložky vodov...'!$C$111:$K$247</definedName>
  </definedNames>
  <calcPr calcId="181029"/>
</workbook>
</file>

<file path=xl/calcChain.xml><?xml version="1.0" encoding="utf-8"?>
<calcChain xmlns="http://schemas.openxmlformats.org/spreadsheetml/2006/main">
  <c r="J39" i="2" l="1"/>
  <c r="J38" i="2"/>
  <c r="J37" i="2"/>
  <c r="BI245" i="2"/>
  <c r="BH245" i="2"/>
  <c r="BG245" i="2"/>
  <c r="BF245" i="2"/>
  <c r="T245" i="2"/>
  <c r="T244" i="2"/>
  <c r="R245" i="2"/>
  <c r="R244" i="2" s="1"/>
  <c r="P245" i="2"/>
  <c r="P244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2" i="2"/>
  <c r="BH162" i="2"/>
  <c r="BG162" i="2"/>
  <c r="BF162" i="2"/>
  <c r="T162" i="2"/>
  <c r="T161" i="2" s="1"/>
  <c r="R162" i="2"/>
  <c r="R161" i="2" s="1"/>
  <c r="P162" i="2"/>
  <c r="P161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R138" i="2"/>
  <c r="P138" i="2"/>
  <c r="BI129" i="2"/>
  <c r="BH129" i="2"/>
  <c r="BG129" i="2"/>
  <c r="BF129" i="2"/>
  <c r="T129" i="2"/>
  <c r="R129" i="2"/>
  <c r="P129" i="2"/>
  <c r="F120" i="2"/>
  <c r="E118" i="2"/>
  <c r="F91" i="2"/>
  <c r="E89" i="2"/>
  <c r="J26" i="2"/>
  <c r="E26" i="2"/>
  <c r="J123" i="2" s="1"/>
  <c r="J25" i="2"/>
  <c r="J23" i="2"/>
  <c r="E23" i="2"/>
  <c r="J122" i="2" s="1"/>
  <c r="J22" i="2"/>
  <c r="J20" i="2"/>
  <c r="E20" i="2"/>
  <c r="F94" i="2" s="1"/>
  <c r="J19" i="2"/>
  <c r="J17" i="2"/>
  <c r="E17" i="2"/>
  <c r="F122" i="2" s="1"/>
  <c r="J16" i="2"/>
  <c r="J14" i="2"/>
  <c r="J91" i="2"/>
  <c r="E7" i="2"/>
  <c r="E114" i="2" s="1"/>
  <c r="BK245" i="2"/>
  <c r="J245" i="2"/>
  <c r="BK240" i="2"/>
  <c r="J240" i="2"/>
  <c r="BK236" i="2"/>
  <c r="J236" i="2"/>
  <c r="BK231" i="2"/>
  <c r="J231" i="2"/>
  <c r="BK228" i="2"/>
  <c r="J228" i="2"/>
  <c r="BK225" i="2"/>
  <c r="J225" i="2"/>
  <c r="BK221" i="2"/>
  <c r="J221" i="2"/>
  <c r="BK216" i="2"/>
  <c r="J216" i="2"/>
  <c r="BK211" i="2"/>
  <c r="J211" i="2"/>
  <c r="BK209" i="2"/>
  <c r="J209" i="2"/>
  <c r="BK204" i="2"/>
  <c r="J204" i="2"/>
  <c r="BK202" i="2"/>
  <c r="BK197" i="2"/>
  <c r="BK195" i="2"/>
  <c r="J195" i="2"/>
  <c r="BK192" i="2"/>
  <c r="J192" i="2"/>
  <c r="BK183" i="2"/>
  <c r="J183" i="2"/>
  <c r="BK178" i="2"/>
  <c r="J178" i="2"/>
  <c r="BK175" i="2"/>
  <c r="J175" i="2"/>
  <c r="BK169" i="2"/>
  <c r="J169" i="2"/>
  <c r="BK162" i="2"/>
  <c r="J162" i="2"/>
  <c r="BK158" i="2"/>
  <c r="J158" i="2"/>
  <c r="BK153" i="2"/>
  <c r="BK143" i="2"/>
  <c r="BK138" i="2"/>
  <c r="J202" i="2"/>
  <c r="J153" i="2"/>
  <c r="J147" i="2"/>
  <c r="J143" i="2"/>
  <c r="BK129" i="2"/>
  <c r="J197" i="2"/>
  <c r="BK147" i="2"/>
  <c r="J138" i="2"/>
  <c r="J129" i="2"/>
  <c r="BK128" i="2" l="1"/>
  <c r="J128" i="2" s="1"/>
  <c r="J100" i="2" s="1"/>
  <c r="P128" i="2"/>
  <c r="R128" i="2"/>
  <c r="T128" i="2"/>
  <c r="BK168" i="2"/>
  <c r="J168" i="2"/>
  <c r="J102" i="2" s="1"/>
  <c r="P168" i="2"/>
  <c r="R168" i="2"/>
  <c r="T168" i="2"/>
  <c r="BK235" i="2"/>
  <c r="J235" i="2"/>
  <c r="J103" i="2"/>
  <c r="P235" i="2"/>
  <c r="R235" i="2"/>
  <c r="T235" i="2"/>
  <c r="F93" i="2"/>
  <c r="J94" i="2"/>
  <c r="J120" i="2"/>
  <c r="F123" i="2"/>
  <c r="BE195" i="2"/>
  <c r="BE143" i="2"/>
  <c r="BE147" i="2"/>
  <c r="E85" i="2"/>
  <c r="J93" i="2"/>
  <c r="BE129" i="2"/>
  <c r="BE138" i="2"/>
  <c r="BE153" i="2"/>
  <c r="BE158" i="2"/>
  <c r="BE162" i="2"/>
  <c r="BE169" i="2"/>
  <c r="BE175" i="2"/>
  <c r="BE178" i="2"/>
  <c r="BE183" i="2"/>
  <c r="BE192" i="2"/>
  <c r="BE197" i="2"/>
  <c r="BE202" i="2"/>
  <c r="BE204" i="2"/>
  <c r="BE209" i="2"/>
  <c r="BE211" i="2"/>
  <c r="BE216" i="2"/>
  <c r="BE221" i="2"/>
  <c r="BE225" i="2"/>
  <c r="BE228" i="2"/>
  <c r="BE231" i="2"/>
  <c r="BE236" i="2"/>
  <c r="BE240" i="2"/>
  <c r="BE245" i="2"/>
  <c r="BK161" i="2"/>
  <c r="J161" i="2"/>
  <c r="J101" i="2" s="1"/>
  <c r="BK244" i="2"/>
  <c r="J244" i="2"/>
  <c r="J104" i="2"/>
  <c r="F36" i="2"/>
  <c r="F39" i="2"/>
  <c r="F37" i="2"/>
  <c r="J36" i="2"/>
  <c r="F38" i="2"/>
  <c r="R127" i="2" l="1"/>
  <c r="R126" i="2"/>
  <c r="T127" i="2"/>
  <c r="T126" i="2"/>
  <c r="P127" i="2"/>
  <c r="P126" i="2"/>
  <c r="BK127" i="2"/>
  <c r="J127" i="2" s="1"/>
  <c r="J99" i="2" s="1"/>
  <c r="F35" i="2"/>
  <c r="J35" i="2"/>
  <c r="BK126" i="2" l="1"/>
  <c r="J126" i="2"/>
  <c r="J98" i="2"/>
  <c r="J32" i="2" l="1"/>
  <c r="J41" i="2" l="1"/>
</calcChain>
</file>

<file path=xl/sharedStrings.xml><?xml version="1.0" encoding="utf-8"?>
<sst xmlns="http://schemas.openxmlformats.org/spreadsheetml/2006/main" count="1156" uniqueCount="253">
  <si>
    <t/>
  </si>
  <si>
    <t>False</t>
  </si>
  <si>
    <t>21</t>
  </si>
  <si>
    <t>15</t>
  </si>
  <si>
    <t>v ---  níže se nacházejí doplnkové a pomocné údaje k sestavám  --- v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</si>
  <si>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</si>
  <si>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</si>
  <si>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</si>
  <si>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</si>
  <si>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</si>
  <si>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</si>
  <si>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</si>
  <si>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</si>
  <si>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</si>
  <si>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</si>
  <si>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</si>
  <si>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</si>
  <si>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</si>
  <si>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</si>
  <si>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</si>
  <si>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</si>
  <si>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</si>
  <si>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</si>
  <si>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</si>
  <si>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</si>
  <si>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</si>
  <si>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</si>
  <si>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</si>
  <si>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</si>
  <si>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</si>
  <si>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</si>
  <si>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</si>
  <si>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</si>
  <si>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</si>
  <si>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</si>
  <si>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</si>
  <si>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</si>
  <si>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</si>
  <si>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Kód</t>
  </si>
  <si>
    <t>Popis</t>
  </si>
  <si>
    <t>Typ</t>
  </si>
  <si>
    <t>D</t>
  </si>
  <si>
    <t>0</t>
  </si>
  <si>
    <t>1</t>
  </si>
  <si>
    <t>2</t>
  </si>
  <si>
    <t>{2ce04e94-b5c6-4c7e-8fc2-395f3aa32667}</t>
  </si>
  <si>
    <t>KRYCÍ LIST SOUPISU PRACÍ</t>
  </si>
  <si>
    <t>Objekt:</t>
  </si>
  <si>
    <t>SO - Stavební objekty</t>
  </si>
  <si>
    <t>Soupis:</t>
  </si>
  <si>
    <t>SO 02-07 - Přeložky vodovodní přípojky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</si>
  <si>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</si>
  <si>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</si>
  <si>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</si>
  <si>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</si>
  <si>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</si>
  <si>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</si>
  <si>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</si>
  <si>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</si>
  <si>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</si>
  <si>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</si>
  <si>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</si>
  <si>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</si>
  <si>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</si>
  <si>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</si>
  <si>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</si>
  <si>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</si>
  <si>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</si>
  <si>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</si>
  <si>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</si>
  <si>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</si>
  <si>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</si>
  <si>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</si>
  <si>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</si>
  <si>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</si>
  <si>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</si>
  <si>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</si>
  <si>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</si>
  <si>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</si>
  <si>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</si>
  <si>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132254102</t>
  </si>
  <si>
    <t>Hloubení rýh zapažených š do 800 mm v hornině třídy těžitelnosti I, skupiny 3 objem do 50 m3 strojně</t>
  </si>
  <si>
    <t>m3</t>
  </si>
  <si>
    <t>CS ÚRS 2020 01</t>
  </si>
  <si>
    <t>4</t>
  </si>
  <si>
    <t>-1477906448</t>
  </si>
  <si>
    <t>PP</t>
  </si>
  <si>
    <t>Hloubení zapažených rýh šířky do 800 mm strojně s urovnáním dna do předepsaného profilu a spádu v hornině třídy těžitelnosti I skupiny 3 přes 20 do 50 m3</t>
  </si>
  <si>
    <t>PSC</t>
  </si>
  <si>
    <t xml:space="preserve">Poznámka k souboru cen:_x000D_
1. V cenách jsou započteny i náklady na přehození výkopku na přilehlém terénu na vzdálenost do 3 m od podélné osy rýhy nebo naložení na dopravní prostředek. </t>
  </si>
  <si>
    <t>VV</t>
  </si>
  <si>
    <t>Hloubení rýhy pro přeložku vodovodu</t>
  </si>
  <si>
    <t>dle tabulky projektanta</t>
  </si>
  <si>
    <t>20,75</t>
  </si>
  <si>
    <t>výkop rýhy pro demontáž stávajícího vodovodu</t>
  </si>
  <si>
    <t>0,65*15*0,8</t>
  </si>
  <si>
    <t>Součet</t>
  </si>
  <si>
    <t>151811131</t>
  </si>
  <si>
    <t>Osazení pažicího boxu hl výkopu do 4 m š do 1,2 m</t>
  </si>
  <si>
    <t>m2</t>
  </si>
  <si>
    <t>-317572599</t>
  </si>
  <si>
    <t>Zřízení pažicích boxů pro pažení a rozepření stěn rýh podzemního vedení hloubka výkopu do 4 m, šířka do 1,2 m</t>
  </si>
  <si>
    <t xml:space="preserve">Poznámka k souboru cen:_x000D_
1. Množství měrných jednotek pažicích boxů se určuje v m2 celkové zapažené plochy (započítávají se obě strany výkopu). </t>
  </si>
  <si>
    <t>(zřízení) pažení dle tabulky projektanta</t>
  </si>
  <si>
    <t>69,15</t>
  </si>
  <si>
    <t>3</t>
  </si>
  <si>
    <t>151811231</t>
  </si>
  <si>
    <t>Odstranění pažicího boxu hl výkopu do 4 m š do 1,2 m</t>
  </si>
  <si>
    <t>993848192</t>
  </si>
  <si>
    <t>Odstranění pažicích boxů pro pažení a rozepření stěn rýh podzemního vedení hloubka výkopu do 4 m, šířka do 1,2 m</t>
  </si>
  <si>
    <t>(odstranění) pažení dle tabulky projektanta</t>
  </si>
  <si>
    <t>174111101</t>
  </si>
  <si>
    <t>Zásyp jam, šachet rýh nebo kolem objektů sypaninou se zhutněním ručně</t>
  </si>
  <si>
    <t>1011997080</t>
  </si>
  <si>
    <t>Zásyp sypaninou z jakékoliv horniny ručně s uložením výkopku ve vrstvách se zhutněním jam, šachet, rýh nebo kolem objektů v těchto vykopávkách</t>
  </si>
  <si>
    <t xml:space="preserve">Poznámka k souboru cen:_x000D_
1. Ceny nelze použít pro zásyp rýh pro drenážní trativody pro lesnicko-technické meliorace a zemědělské. Zásyp těchto rýh se oceňuje cenami souboru cen 174 Zásyp rýh pro drény. 2. V cenách je započteno přemístění sypaniny ze vzdálenosti 10 m od kraje výkopu nebo zasypávaného prostoru, měřeno k těžišti skládky. 3. Objem zásypu je rozdíl objemu výkopu a objemu do něho vestavěných konstrukcí nebo uložených vedení i s jejich obklady a podklady. Objem potrubí do DN 180, příp. i s obalem, se od objemu zásypu neodečítá. Pro stanovení objemu zásypu se od objemu výkopu odečítá i objem obsypu potrubí oceňovaný cenami souboru cen 175 Obsyp potrubí, přichází-li v úvahu . 4. Odklizení zbylého výkopku po provedení zásypu zářezů se šikmými stěnami pro podzemní vedení nebo zásypu jam a rýh pro podzemní vedení se oceňuje cenami souboru cen 167 Nakládání výkopku nebo sypaniny a 162 Vodorovné přemístění výkopku. 5. Rozprostření zbylého výkopku podél výkopu a nad výkopem po provedení zásypů zářezů se šikmými stěnami pro podzemní vedení nebo zásypu jam a rýh pro podzemní vedení se oceňuje cenami souborů cen 171 Uložení sypaniny do násypů. </t>
  </si>
  <si>
    <t>Zpětný zásyp vytěženou zeminou</t>
  </si>
  <si>
    <t>viz položky č. 132254102, 175111101 a 451573111</t>
  </si>
  <si>
    <t>28,550-3,540-1,730</t>
  </si>
  <si>
    <t>5</t>
  </si>
  <si>
    <t>175111101</t>
  </si>
  <si>
    <t>Obsypání potrubí ručně sypaninou bez prohození, uloženou do 3 m</t>
  </si>
  <si>
    <t>653468425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</si>
  <si>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</si>
  <si>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 2. V cenách nejsou zahrnuty náklady na nakupovanou sypaninu. Tato se oceňuje ve specifikaci. </t>
  </si>
  <si>
    <t>Obsyp potrubí dle tabulky projektanta</t>
  </si>
  <si>
    <t>3,54</t>
  </si>
  <si>
    <t>6</t>
  </si>
  <si>
    <t>M</t>
  </si>
  <si>
    <t>58331200</t>
  </si>
  <si>
    <t>štěrkopísek netříděný zásypový</t>
  </si>
  <si>
    <t>t</t>
  </si>
  <si>
    <t>8</t>
  </si>
  <si>
    <t>732954818</t>
  </si>
  <si>
    <t>3,54*2,05 'Přepočtené koeficientem množství</t>
  </si>
  <si>
    <t>Vodorovné konstrukce</t>
  </si>
  <si>
    <t>7</t>
  </si>
  <si>
    <t>451573111</t>
  </si>
  <si>
    <t>Lože pod potrubí otevřený výkop ze štěrkopísku</t>
  </si>
  <si>
    <t>1064716157</t>
  </si>
  <si>
    <t>Lože pod potrubí, stoky a drobné objekty v otevřeném výkopu z písku a štěrkopísku do 63 mm</t>
  </si>
  <si>
    <t xml:space="preserve">Poznámka k souboru cen:_x000D_
1. Ceny -1111 a -1192 lze použít i pro zřízení sběrných vrstev nad drenážními trubkami. 2. V cenách -5111 a -1192 jsou započteny i náklady na prohození výkopku získaného při zemních pracích. </t>
  </si>
  <si>
    <t>Podsyp pod vodovodní přeložku</t>
  </si>
  <si>
    <t>1,73</t>
  </si>
  <si>
    <t>Trubní vedení</t>
  </si>
  <si>
    <t>871181211</t>
  </si>
  <si>
    <t>Montáž potrubí z PE100 SDR 11 otevřený výkop svařovaných elektrotvarovkou D 50 x 4,6 mm</t>
  </si>
  <si>
    <t>m</t>
  </si>
  <si>
    <t>1937366806</t>
  </si>
  <si>
    <t>Montáž vodovodního potrubí z plastů v otevřeném výkopu z polyetylenu PE 100 svařovaných elektrotvarovkou SDR 11/PN16 D 50 x 4,6 mm</t>
  </si>
  <si>
    <t xml:space="preserve">Poznámka k souboru cen:_x000D_
1. V cenách potrubí nejsou započteny náklady na: a) dodání potrubí; potrubí se oceňuje ve specifikaci; ztratné lze dohodnout u trub polyetylénových ve výši 1,5 %; u trub z tvrdého PVC ve výši 3 %, b) dodání tvarovek; tvarovky se oceňují ve specifikaci. 2. Ceny -1211 jsou určeny i pro plošné kolektory primárních okruhů tepelných čerpadel. </t>
  </si>
  <si>
    <t>Vodovovní přeložka</t>
  </si>
  <si>
    <t>19,67</t>
  </si>
  <si>
    <t>9</t>
  </si>
  <si>
    <t>28613822</t>
  </si>
  <si>
    <t>potrubí vodovodní HDPE (IPE) tyče 6,12m 50x4,6mm</t>
  </si>
  <si>
    <t>-834626496</t>
  </si>
  <si>
    <t>19,67*1,015 'Přepočtené koeficientem množství</t>
  </si>
  <si>
    <t>10</t>
  </si>
  <si>
    <t>871211811</t>
  </si>
  <si>
    <t>Bourání stávajícího potrubí z polyetylenu D 50 mm</t>
  </si>
  <si>
    <t>525619323</t>
  </si>
  <si>
    <t>Bourání stávajícího potrubí z polyetylenu v otevřeném výkopu D do 50 mm</t>
  </si>
  <si>
    <t xml:space="preserve">Poznámka k souboru cen:_x000D_
1. Ceny jsou určeny pro bourání vodovodního a kanalizačního potrubí. 2. V cenách jsou započteny náklady na bourání potrubí včetně tvarovek. </t>
  </si>
  <si>
    <t>Demontáž stávajícího vodovodu v délce přístřešku</t>
  </si>
  <si>
    <t>23</t>
  </si>
  <si>
    <t>877181101</t>
  </si>
  <si>
    <t>Montáž elektrospojek na vodovodním potrubí z PE trub d 50</t>
  </si>
  <si>
    <t>kus</t>
  </si>
  <si>
    <t>1349780313</t>
  </si>
  <si>
    <t>Montáž tvarovek na vodovodním plastovém potrubí z polyetylenu PE 100 elektrotvarovek SDR 11/PN16 spojek, oblouků nebo redukcí d 50</t>
  </si>
  <si>
    <t xml:space="preserve">Poznámka k souboru cen:_x000D_
1. V cenách montáže tvarovek nejsou započteny náklady na dodání tvarovek. Tyto náklady se oceňují ve specifikaci. </t>
  </si>
  <si>
    <t>elektrospojka</t>
  </si>
  <si>
    <t>oblouk 55</t>
  </si>
  <si>
    <t>25</t>
  </si>
  <si>
    <t>R28614899</t>
  </si>
  <si>
    <t>oblouk 55° SDR11 PE 100 RC PN16 D 50mm</t>
  </si>
  <si>
    <t>1332968332</t>
  </si>
  <si>
    <t>24</t>
  </si>
  <si>
    <t>28615971</t>
  </si>
  <si>
    <t>elektrospojka SDR11 PE 100 PN16 D 50mm</t>
  </si>
  <si>
    <t>-115572501</t>
  </si>
  <si>
    <t>877181112</t>
  </si>
  <si>
    <t>Montáž elektrokolen 90° na vodovodním potrubí z PE trub d 50</t>
  </si>
  <si>
    <t>2008761330</t>
  </si>
  <si>
    <t>Montáž tvarovek na vodovodním plastovém potrubí z polyetylenu PE 100 elektrotvarovek SDR 11/PN16 kolen 90° d 50</t>
  </si>
  <si>
    <t>22</t>
  </si>
  <si>
    <t>28653054</t>
  </si>
  <si>
    <t>elektrokoleno 90° PE 100 D 50mm</t>
  </si>
  <si>
    <t>-384362344</t>
  </si>
  <si>
    <t>26</t>
  </si>
  <si>
    <t>877181210</t>
  </si>
  <si>
    <t>Montáž kolen 45° svařovaných na tupo na vodovodním potrubí z PE trub d 50</t>
  </si>
  <si>
    <t>1395962422</t>
  </si>
  <si>
    <t>Montáž tvarovek na vodovodním plastovém potrubí z polyetylenu PE 100 svařovaných na tupo SDR 11/PN16 kolen 15°, 30° nebo 45° d 50</t>
  </si>
  <si>
    <t>27</t>
  </si>
  <si>
    <t>28614838</t>
  </si>
  <si>
    <t>koleno 45° SDR11 PE 100 PN16 D 50mm</t>
  </si>
  <si>
    <t>1076476384</t>
  </si>
  <si>
    <t>13</t>
  </si>
  <si>
    <t>892233122</t>
  </si>
  <si>
    <t>Proplach a dezinfekce vodovodního potrubí DN od 40 do 70</t>
  </si>
  <si>
    <t>-248696447</t>
  </si>
  <si>
    <t xml:space="preserve">Poznámka k souboru cen:_x000D_
1. V cenách jsou započteny náklady na napuštění a vypuštění vody, dodání vody a dezinfekčního prostředku. </t>
  </si>
  <si>
    <t>dle TZ</t>
  </si>
  <si>
    <t>80</t>
  </si>
  <si>
    <t>14</t>
  </si>
  <si>
    <t>892241111</t>
  </si>
  <si>
    <t>Tlaková zkouška vodou potrubí do 80</t>
  </si>
  <si>
    <t>-408151855</t>
  </si>
  <si>
    <t>Tlakové zkoušky vodou na potrubí DN do 80</t>
  </si>
  <si>
    <t xml:space="preserve">Poznámka k souboru cen:_x000D_
1. Ceny -2111 jsou určeny pro zabezpečení jednoho konce zkoušeného úseku jakéhokoliv druhu potrubí. 2. V cenách jsou započteny náklady: a) u cen -1111 - na přísun, montáž, demontáž a odsun zkoušecího čerpadla, napuštění tlakovou vodou a dodání vody pro tlakovou zkoušku, 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 </t>
  </si>
  <si>
    <t>892372111</t>
  </si>
  <si>
    <t>Zabezpečení konců potrubí DN do 300 při tlakových zkouškách vodou</t>
  </si>
  <si>
    <t>-1645249087</t>
  </si>
  <si>
    <t>Tlakové zkoušky vodou zabezpečení konců potrubí při tlakových zkouškách DN do 300</t>
  </si>
  <si>
    <t>16</t>
  </si>
  <si>
    <t>R89224000</t>
  </si>
  <si>
    <t>Rozbor vody vč. odebrání vzorku</t>
  </si>
  <si>
    <t>kpl</t>
  </si>
  <si>
    <t>R - pol</t>
  </si>
  <si>
    <t>1218199204</t>
  </si>
  <si>
    <t>17</t>
  </si>
  <si>
    <t>R89224001</t>
  </si>
  <si>
    <t>Ověření technického stavu stávající vodovodní přípojky</t>
  </si>
  <si>
    <t>82291410</t>
  </si>
  <si>
    <t>28</t>
  </si>
  <si>
    <t>R893811222</t>
  </si>
  <si>
    <t>Dodávka, montáž, pronájem a následná demontáž - výtokový stojan vč. armatur a odbočky dle projektové dokumentace</t>
  </si>
  <si>
    <t>soubor</t>
  </si>
  <si>
    <t>1445026158</t>
  </si>
  <si>
    <t xml:space="preserve">Poznámka k souboru cen:_x000D_
1. V cenách jsou započteny i náklady na: a) podkladní desku z betonu prostého tl. 100 mm, b) v cenách -1111 až -1263 je započteno obetonování vodoměrné šachty, z betonu prostého tl. 100 mm 2. V cenách nejsou započteny náklady na: a) dodání vodoměrných šachet včetně vík, tyto náklady se oceňují ve specifikaci. b) napojení stávajícího vodovodního potrubí se oceňuje cenami souboru 871 . . - . 1 části A 02 tohoto katalogu. c) fixování šachty obsypem, který se oceňuje cenami souboru 174 ..-.... Zásyp sypaninou z jakékoliv horniny z jakékoliv horniny katalogu 800-1 Zemní práce, části A 07. </t>
  </si>
  <si>
    <t>997</t>
  </si>
  <si>
    <t>Přesun sutě</t>
  </si>
  <si>
    <t>18</t>
  </si>
  <si>
    <t>R-015112</t>
  </si>
  <si>
    <t>POPLATKY ZA LIKVIDACI ODPADŮ NEKONTAMINOVANÝCH - 17 05 04 VYTĚŽENÉ ZEMINY A HORNINY - I. TŘÍDA TĚŽITELNOSTI VČ. DOPRAVY</t>
  </si>
  <si>
    <t>289006360</t>
  </si>
  <si>
    <t>viz polkožka č. 131251102 a 174111101</t>
  </si>
  <si>
    <t>(28,550-23,280)*1,9</t>
  </si>
  <si>
    <t>19</t>
  </si>
  <si>
    <t>R-015100</t>
  </si>
  <si>
    <t>306483108</t>
  </si>
  <si>
    <t>viz výpočet suti položky č. 871211811</t>
  </si>
  <si>
    <t>0,011</t>
  </si>
  <si>
    <t>998</t>
  </si>
  <si>
    <t>Přesun hmot</t>
  </si>
  <si>
    <t>20</t>
  </si>
  <si>
    <t>998276101</t>
  </si>
  <si>
    <t>Přesun hmot pro trubní vedení z trub z plastických hmot otevřený výkop</t>
  </si>
  <si>
    <t>835600880</t>
  </si>
  <si>
    <t>Přesun hmot pro trubní vedení hloubené z trub z plastických hmot nebo sklolaminátových pro vodovody nebo kanalizace v otevřeném výkopu dopravní vzdálenost do 15 m</t>
  </si>
  <si>
    <t xml:space="preserve">Poznámka k souboru cen:_x000D_
1. Položky přesunu hmot nelze užít pro zeminu, sypaniny, štěrkopísek, kamenivo ap. Případná manipulace s tímto materiálem se oceňuje souborem cen 162 2.-.... Vodorovné přemístění výkopku nebo sypaniny katalogu 800-1 Zemní práce.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</si>
</sst>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0" fontId="0" fillId="3" borderId="7" xfId="0" applyFont="1" applyFill="1" applyBorder="1" applyAlignment="1" applyProtection="1">
      <alignment vertical="center"/>
      <protection locked="0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5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0" fillId="3" borderId="0" xfId="0" applyFont="1" applyFill="1" applyAlignment="1" applyProtection="1">
      <alignment vertical="center"/>
      <protection locked="0"/>
    </xf>
    <xf numFmtId="0" fontId="15" fillId="3" borderId="0" xfId="0" applyFont="1" applyFill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3" borderId="16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  <protection locked="0"/>
    </xf>
    <xf numFmtId="0" fontId="15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0" fillId="0" borderId="12" xfId="0" applyNumberFormat="1" applyFont="1" applyBorder="1" applyAlignment="1" applyProtection="1"/>
    <xf numFmtId="166" fontId="20" fillId="0" borderId="13" xfId="0" applyNumberFormat="1" applyFont="1" applyBorder="1" applyAlignment="1" applyProtection="1"/>
    <xf numFmtId="4" fontId="2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0" borderId="0" xfId="0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5" fillId="0" borderId="22" xfId="0" applyFont="1" applyBorder="1" applyAlignment="1" applyProtection="1">
      <alignment horizontal="center" vertical="center"/>
    </xf>
    <xf numFmtId="49" fontId="25" fillId="0" borderId="22" xfId="0" applyNumberFormat="1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left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167" fontId="25" fillId="0" borderId="22" xfId="0" applyNumberFormat="1" applyFont="1" applyBorder="1" applyAlignment="1" applyProtection="1">
      <alignment vertical="center"/>
    </xf>
    <xf numFmtId="4" fontId="25" fillId="2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48"/>
  <sheetViews>
    <sheetView showGridLines="0" tabSelected="1" workbookViewId="0">
      <selection activeCell="H128" sqref="H128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41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41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1" t="s">
        <v>45</v>
      </c>
    </row>
    <row r="3" spans="1:46" s="1" customFormat="1" ht="6.95" hidden="1" customHeight="1" x14ac:dyDescent="0.2">
      <c r="B3" s="42"/>
      <c r="C3" s="43"/>
      <c r="D3" s="43"/>
      <c r="E3" s="43"/>
      <c r="F3" s="43"/>
      <c r="G3" s="43"/>
      <c r="H3" s="43"/>
      <c r="I3" s="44"/>
      <c r="J3" s="43"/>
      <c r="K3" s="43"/>
      <c r="L3" s="12"/>
      <c r="AT3" s="11" t="s">
        <v>44</v>
      </c>
    </row>
    <row r="4" spans="1:46" s="1" customFormat="1" ht="24.95" hidden="1" customHeight="1" x14ac:dyDescent="0.2">
      <c r="B4" s="12"/>
      <c r="D4" s="45" t="s">
        <v>46</v>
      </c>
      <c r="I4" s="41"/>
      <c r="L4" s="12"/>
      <c r="M4" s="46" t="s">
        <v>4</v>
      </c>
      <c r="AT4" s="11" t="s">
        <v>1</v>
      </c>
    </row>
    <row r="5" spans="1:46" s="1" customFormat="1" ht="6.95" hidden="1" customHeight="1" x14ac:dyDescent="0.2">
      <c r="B5" s="12"/>
      <c r="I5" s="41"/>
      <c r="L5" s="12"/>
    </row>
    <row r="6" spans="1:46" s="1" customFormat="1" ht="12" hidden="1" customHeight="1" x14ac:dyDescent="0.2">
      <c r="B6" s="12"/>
      <c r="D6" s="47" t="s">
        <v>5</v>
      </c>
      <c r="I6" s="41"/>
      <c r="L6" s="12"/>
    </row>
    <row r="7" spans="1:46" s="1" customFormat="1" ht="16.5" hidden="1" customHeight="1" x14ac:dyDescent="0.2">
      <c r="B7" s="12"/>
      <c r="E7" s="200" t="e">
        <f>#REF!</f>
        <v>#REF!</v>
      </c>
      <c r="F7" s="201"/>
      <c r="G7" s="201"/>
      <c r="H7" s="201"/>
      <c r="I7" s="41"/>
      <c r="L7" s="12"/>
    </row>
    <row r="8" spans="1:46" s="1" customFormat="1" ht="12" hidden="1" customHeight="1" x14ac:dyDescent="0.2">
      <c r="B8" s="12"/>
      <c r="D8" s="47" t="s">
        <v>47</v>
      </c>
      <c r="I8" s="41"/>
      <c r="L8" s="12"/>
    </row>
    <row r="9" spans="1:46" s="2" customFormat="1" ht="16.5" hidden="1" customHeight="1" x14ac:dyDescent="0.2">
      <c r="A9" s="20"/>
      <c r="B9" s="23"/>
      <c r="C9" s="20"/>
      <c r="D9" s="20"/>
      <c r="E9" s="200" t="s">
        <v>48</v>
      </c>
      <c r="F9" s="202"/>
      <c r="G9" s="202"/>
      <c r="H9" s="202"/>
      <c r="I9" s="48"/>
      <c r="J9" s="20"/>
      <c r="K9" s="20"/>
      <c r="L9" s="24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46" s="2" customFormat="1" ht="12" hidden="1" customHeight="1" x14ac:dyDescent="0.2">
      <c r="A10" s="20"/>
      <c r="B10" s="23"/>
      <c r="C10" s="20"/>
      <c r="D10" s="47" t="s">
        <v>49</v>
      </c>
      <c r="E10" s="20"/>
      <c r="F10" s="20"/>
      <c r="G10" s="20"/>
      <c r="H10" s="20"/>
      <c r="I10" s="48"/>
      <c r="J10" s="20"/>
      <c r="K10" s="20"/>
      <c r="L10" s="24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</row>
    <row r="11" spans="1:46" s="2" customFormat="1" ht="16.5" hidden="1" customHeight="1" x14ac:dyDescent="0.2">
      <c r="A11" s="20"/>
      <c r="B11" s="23"/>
      <c r="C11" s="20"/>
      <c r="D11" s="20"/>
      <c r="E11" s="203" t="s">
        <v>50</v>
      </c>
      <c r="F11" s="202"/>
      <c r="G11" s="202"/>
      <c r="H11" s="202"/>
      <c r="I11" s="48"/>
      <c r="J11" s="20"/>
      <c r="K11" s="20"/>
      <c r="L11" s="24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</row>
    <row r="12" spans="1:46" s="2" customFormat="1" ht="11.25" hidden="1" x14ac:dyDescent="0.2">
      <c r="A12" s="20"/>
      <c r="B12" s="23"/>
      <c r="C12" s="20"/>
      <c r="D12" s="20"/>
      <c r="E12" s="20"/>
      <c r="F12" s="20"/>
      <c r="G12" s="20"/>
      <c r="H12" s="20"/>
      <c r="I12" s="48"/>
      <c r="J12" s="20"/>
      <c r="K12" s="20"/>
      <c r="L12" s="24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</row>
    <row r="13" spans="1:46" s="2" customFormat="1" ht="12" hidden="1" customHeight="1" x14ac:dyDescent="0.2">
      <c r="A13" s="20"/>
      <c r="B13" s="23"/>
      <c r="C13" s="20"/>
      <c r="D13" s="47" t="s">
        <v>6</v>
      </c>
      <c r="E13" s="20"/>
      <c r="F13" s="40" t="s">
        <v>0</v>
      </c>
      <c r="G13" s="20"/>
      <c r="H13" s="20"/>
      <c r="I13" s="49" t="s">
        <v>7</v>
      </c>
      <c r="J13" s="40" t="s">
        <v>0</v>
      </c>
      <c r="K13" s="20"/>
      <c r="L13" s="24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</row>
    <row r="14" spans="1:46" s="2" customFormat="1" ht="12" hidden="1" customHeight="1" x14ac:dyDescent="0.2">
      <c r="A14" s="20"/>
      <c r="B14" s="23"/>
      <c r="C14" s="20"/>
      <c r="D14" s="47" t="s">
        <v>8</v>
      </c>
      <c r="E14" s="20"/>
      <c r="F14" s="40" t="s">
        <v>9</v>
      </c>
      <c r="G14" s="20"/>
      <c r="H14" s="20"/>
      <c r="I14" s="49" t="s">
        <v>10</v>
      </c>
      <c r="J14" s="50" t="e">
        <f>#REF!</f>
        <v>#REF!</v>
      </c>
      <c r="K14" s="20"/>
      <c r="L14" s="24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</row>
    <row r="15" spans="1:46" s="2" customFormat="1" ht="10.9" hidden="1" customHeight="1" x14ac:dyDescent="0.2">
      <c r="A15" s="20"/>
      <c r="B15" s="23"/>
      <c r="C15" s="20"/>
      <c r="D15" s="20"/>
      <c r="E15" s="20"/>
      <c r="F15" s="20"/>
      <c r="G15" s="20"/>
      <c r="H15" s="20"/>
      <c r="I15" s="48"/>
      <c r="J15" s="20"/>
      <c r="K15" s="20"/>
      <c r="L15" s="24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</row>
    <row r="16" spans="1:46" s="2" customFormat="1" ht="12" hidden="1" customHeight="1" x14ac:dyDescent="0.2">
      <c r="A16" s="20"/>
      <c r="B16" s="23"/>
      <c r="C16" s="20"/>
      <c r="D16" s="47" t="s">
        <v>11</v>
      </c>
      <c r="E16" s="20"/>
      <c r="F16" s="20"/>
      <c r="G16" s="20"/>
      <c r="H16" s="20"/>
      <c r="I16" s="49" t="s">
        <v>12</v>
      </c>
      <c r="J16" s="40" t="e">
        <f>IF(#REF!="","",#REF!)</f>
        <v>#REF!</v>
      </c>
      <c r="K16" s="20"/>
      <c r="L16" s="24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</row>
    <row r="17" spans="1:31" s="2" customFormat="1" ht="18" hidden="1" customHeight="1" x14ac:dyDescent="0.2">
      <c r="A17" s="20"/>
      <c r="B17" s="23"/>
      <c r="C17" s="20"/>
      <c r="D17" s="20"/>
      <c r="E17" s="40" t="e">
        <f>IF(#REF!="","",#REF!)</f>
        <v>#REF!</v>
      </c>
      <c r="F17" s="20"/>
      <c r="G17" s="20"/>
      <c r="H17" s="20"/>
      <c r="I17" s="49" t="s">
        <v>13</v>
      </c>
      <c r="J17" s="40" t="e">
        <f>IF(#REF!="","",#REF!)</f>
        <v>#REF!</v>
      </c>
      <c r="K17" s="20"/>
      <c r="L17" s="24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</row>
    <row r="18" spans="1:31" s="2" customFormat="1" ht="6.95" hidden="1" customHeight="1" x14ac:dyDescent="0.2">
      <c r="A18" s="20"/>
      <c r="B18" s="23"/>
      <c r="C18" s="20"/>
      <c r="D18" s="20"/>
      <c r="E18" s="20"/>
      <c r="F18" s="20"/>
      <c r="G18" s="20"/>
      <c r="H18" s="20"/>
      <c r="I18" s="48"/>
      <c r="J18" s="20"/>
      <c r="K18" s="20"/>
      <c r="L18" s="24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</row>
    <row r="19" spans="1:31" s="2" customFormat="1" ht="12" hidden="1" customHeight="1" x14ac:dyDescent="0.2">
      <c r="A19" s="20"/>
      <c r="B19" s="23"/>
      <c r="C19" s="20"/>
      <c r="D19" s="47" t="s">
        <v>14</v>
      </c>
      <c r="E19" s="20"/>
      <c r="F19" s="20"/>
      <c r="G19" s="20"/>
      <c r="H19" s="20"/>
      <c r="I19" s="49" t="s">
        <v>12</v>
      </c>
      <c r="J19" s="18" t="e">
        <f>#REF!</f>
        <v>#REF!</v>
      </c>
      <c r="K19" s="20"/>
      <c r="L19" s="24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</row>
    <row r="20" spans="1:31" s="2" customFormat="1" ht="18" hidden="1" customHeight="1" x14ac:dyDescent="0.2">
      <c r="A20" s="20"/>
      <c r="B20" s="23"/>
      <c r="C20" s="20"/>
      <c r="D20" s="20"/>
      <c r="E20" s="204" t="e">
        <f>#REF!</f>
        <v>#REF!</v>
      </c>
      <c r="F20" s="205"/>
      <c r="G20" s="205"/>
      <c r="H20" s="205"/>
      <c r="I20" s="49" t="s">
        <v>13</v>
      </c>
      <c r="J20" s="18" t="e">
        <f>#REF!</f>
        <v>#REF!</v>
      </c>
      <c r="K20" s="20"/>
      <c r="L20" s="24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</row>
    <row r="21" spans="1:31" s="2" customFormat="1" ht="6.95" hidden="1" customHeight="1" x14ac:dyDescent="0.2">
      <c r="A21" s="20"/>
      <c r="B21" s="23"/>
      <c r="C21" s="20"/>
      <c r="D21" s="20"/>
      <c r="E21" s="20"/>
      <c r="F21" s="20"/>
      <c r="G21" s="20"/>
      <c r="H21" s="20"/>
      <c r="I21" s="48"/>
      <c r="J21" s="20"/>
      <c r="K21" s="20"/>
      <c r="L21" s="24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</row>
    <row r="22" spans="1:31" s="2" customFormat="1" ht="12" hidden="1" customHeight="1" x14ac:dyDescent="0.2">
      <c r="A22" s="20"/>
      <c r="B22" s="23"/>
      <c r="C22" s="20"/>
      <c r="D22" s="47" t="s">
        <v>15</v>
      </c>
      <c r="E22" s="20"/>
      <c r="F22" s="20"/>
      <c r="G22" s="20"/>
      <c r="H22" s="20"/>
      <c r="I22" s="49" t="s">
        <v>12</v>
      </c>
      <c r="J22" s="40" t="e">
        <f>IF(#REF!="","",#REF!)</f>
        <v>#REF!</v>
      </c>
      <c r="K22" s="20"/>
      <c r="L22" s="24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</row>
    <row r="23" spans="1:31" s="2" customFormat="1" ht="18" hidden="1" customHeight="1" x14ac:dyDescent="0.2">
      <c r="A23" s="20"/>
      <c r="B23" s="23"/>
      <c r="C23" s="20"/>
      <c r="D23" s="20"/>
      <c r="E23" s="40" t="e">
        <f>IF(#REF!="","",#REF!)</f>
        <v>#REF!</v>
      </c>
      <c r="F23" s="20"/>
      <c r="G23" s="20"/>
      <c r="H23" s="20"/>
      <c r="I23" s="49" t="s">
        <v>13</v>
      </c>
      <c r="J23" s="40" t="e">
        <f>IF(#REF!="","",#REF!)</f>
        <v>#REF!</v>
      </c>
      <c r="K23" s="20"/>
      <c r="L23" s="24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</row>
    <row r="24" spans="1:31" s="2" customFormat="1" ht="6.95" hidden="1" customHeight="1" x14ac:dyDescent="0.2">
      <c r="A24" s="20"/>
      <c r="B24" s="23"/>
      <c r="C24" s="20"/>
      <c r="D24" s="20"/>
      <c r="E24" s="20"/>
      <c r="F24" s="20"/>
      <c r="G24" s="20"/>
      <c r="H24" s="20"/>
      <c r="I24" s="48"/>
      <c r="J24" s="20"/>
      <c r="K24" s="20"/>
      <c r="L24" s="24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</row>
    <row r="25" spans="1:31" s="2" customFormat="1" ht="12" hidden="1" customHeight="1" x14ac:dyDescent="0.2">
      <c r="A25" s="20"/>
      <c r="B25" s="23"/>
      <c r="C25" s="20"/>
      <c r="D25" s="47" t="s">
        <v>17</v>
      </c>
      <c r="E25" s="20"/>
      <c r="F25" s="20"/>
      <c r="G25" s="20"/>
      <c r="H25" s="20"/>
      <c r="I25" s="49" t="s">
        <v>12</v>
      </c>
      <c r="J25" s="40" t="e">
        <f>IF(#REF!="","",#REF!)</f>
        <v>#REF!</v>
      </c>
      <c r="K25" s="20"/>
      <c r="L25" s="24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</row>
    <row r="26" spans="1:31" s="2" customFormat="1" ht="18" hidden="1" customHeight="1" x14ac:dyDescent="0.2">
      <c r="A26" s="20"/>
      <c r="B26" s="23"/>
      <c r="C26" s="20"/>
      <c r="D26" s="20"/>
      <c r="E26" s="40" t="e">
        <f>IF(#REF!="","",#REF!)</f>
        <v>#REF!</v>
      </c>
      <c r="F26" s="20"/>
      <c r="G26" s="20"/>
      <c r="H26" s="20"/>
      <c r="I26" s="49" t="s">
        <v>13</v>
      </c>
      <c r="J26" s="40" t="e">
        <f>IF(#REF!="","",#REF!)</f>
        <v>#REF!</v>
      </c>
      <c r="K26" s="20"/>
      <c r="L26" s="24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</row>
    <row r="27" spans="1:31" s="2" customFormat="1" ht="6.95" hidden="1" customHeight="1" x14ac:dyDescent="0.2">
      <c r="A27" s="20"/>
      <c r="B27" s="23"/>
      <c r="C27" s="20"/>
      <c r="D27" s="20"/>
      <c r="E27" s="20"/>
      <c r="F27" s="20"/>
      <c r="G27" s="20"/>
      <c r="H27" s="20"/>
      <c r="I27" s="48"/>
      <c r="J27" s="20"/>
      <c r="K27" s="20"/>
      <c r="L27" s="24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</row>
    <row r="28" spans="1:31" s="2" customFormat="1" ht="12" hidden="1" customHeight="1" x14ac:dyDescent="0.2">
      <c r="A28" s="20"/>
      <c r="B28" s="23"/>
      <c r="C28" s="20"/>
      <c r="D28" s="47" t="s">
        <v>18</v>
      </c>
      <c r="E28" s="20"/>
      <c r="F28" s="20"/>
      <c r="G28" s="20"/>
      <c r="H28" s="20"/>
      <c r="I28" s="48"/>
      <c r="J28" s="20"/>
      <c r="K28" s="20"/>
      <c r="L28" s="24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</row>
    <row r="29" spans="1:31" s="3" customFormat="1" ht="16.5" hidden="1" customHeight="1" x14ac:dyDescent="0.2">
      <c r="A29" s="51"/>
      <c r="B29" s="52"/>
      <c r="C29" s="51"/>
      <c r="D29" s="51"/>
      <c r="E29" s="206" t="s">
        <v>0</v>
      </c>
      <c r="F29" s="206"/>
      <c r="G29" s="206"/>
      <c r="H29" s="206"/>
      <c r="I29" s="53"/>
      <c r="J29" s="51"/>
      <c r="K29" s="51"/>
      <c r="L29" s="54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</row>
    <row r="30" spans="1:31" s="2" customFormat="1" ht="6.95" hidden="1" customHeight="1" x14ac:dyDescent="0.2">
      <c r="A30" s="20"/>
      <c r="B30" s="23"/>
      <c r="C30" s="20"/>
      <c r="D30" s="20"/>
      <c r="E30" s="20"/>
      <c r="F30" s="20"/>
      <c r="G30" s="20"/>
      <c r="H30" s="20"/>
      <c r="I30" s="48"/>
      <c r="J30" s="20"/>
      <c r="K30" s="20"/>
      <c r="L30" s="24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</row>
    <row r="31" spans="1:31" s="2" customFormat="1" ht="6.95" hidden="1" customHeight="1" x14ac:dyDescent="0.2">
      <c r="A31" s="20"/>
      <c r="B31" s="23"/>
      <c r="C31" s="20"/>
      <c r="D31" s="55"/>
      <c r="E31" s="55"/>
      <c r="F31" s="55"/>
      <c r="G31" s="55"/>
      <c r="H31" s="55"/>
      <c r="I31" s="56"/>
      <c r="J31" s="55"/>
      <c r="K31" s="55"/>
      <c r="L31" s="24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</row>
    <row r="32" spans="1:31" s="2" customFormat="1" ht="25.35" hidden="1" customHeight="1" x14ac:dyDescent="0.2">
      <c r="A32" s="20"/>
      <c r="B32" s="23"/>
      <c r="C32" s="20"/>
      <c r="D32" s="57" t="s">
        <v>19</v>
      </c>
      <c r="E32" s="20"/>
      <c r="F32" s="20"/>
      <c r="G32" s="20"/>
      <c r="H32" s="20"/>
      <c r="I32" s="48"/>
      <c r="J32" s="58">
        <f>ROUND(J126, 2)</f>
        <v>0</v>
      </c>
      <c r="K32" s="20"/>
      <c r="L32" s="24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</row>
    <row r="33" spans="1:31" s="2" customFormat="1" ht="6.95" hidden="1" customHeight="1" x14ac:dyDescent="0.2">
      <c r="A33" s="20"/>
      <c r="B33" s="23"/>
      <c r="C33" s="20"/>
      <c r="D33" s="55"/>
      <c r="E33" s="55"/>
      <c r="F33" s="55"/>
      <c r="G33" s="55"/>
      <c r="H33" s="55"/>
      <c r="I33" s="56"/>
      <c r="J33" s="55"/>
      <c r="K33" s="55"/>
      <c r="L33" s="24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</row>
    <row r="34" spans="1:31" s="2" customFormat="1" ht="14.45" hidden="1" customHeight="1" x14ac:dyDescent="0.2">
      <c r="A34" s="20"/>
      <c r="B34" s="23"/>
      <c r="C34" s="20"/>
      <c r="D34" s="20"/>
      <c r="E34" s="20"/>
      <c r="F34" s="59" t="s">
        <v>21</v>
      </c>
      <c r="G34" s="20"/>
      <c r="H34" s="20"/>
      <c r="I34" s="60" t="s">
        <v>20</v>
      </c>
      <c r="J34" s="59" t="s">
        <v>22</v>
      </c>
      <c r="K34" s="20"/>
      <c r="L34" s="24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</row>
    <row r="35" spans="1:31" s="2" customFormat="1" ht="14.45" hidden="1" customHeight="1" x14ac:dyDescent="0.2">
      <c r="A35" s="20"/>
      <c r="B35" s="23"/>
      <c r="C35" s="20"/>
      <c r="D35" s="61" t="s">
        <v>23</v>
      </c>
      <c r="E35" s="47" t="s">
        <v>24</v>
      </c>
      <c r="F35" s="62">
        <f>ROUND((SUM(BE126:BE247)),  2)</f>
        <v>0</v>
      </c>
      <c r="G35" s="20"/>
      <c r="H35" s="20"/>
      <c r="I35" s="63">
        <v>0.21</v>
      </c>
      <c r="J35" s="62">
        <f>ROUND(((SUM(BE126:BE247))*I35),  2)</f>
        <v>0</v>
      </c>
      <c r="K35" s="20"/>
      <c r="L35" s="24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</row>
    <row r="36" spans="1:31" s="2" customFormat="1" ht="14.45" hidden="1" customHeight="1" x14ac:dyDescent="0.2">
      <c r="A36" s="20"/>
      <c r="B36" s="23"/>
      <c r="C36" s="20"/>
      <c r="D36" s="20"/>
      <c r="E36" s="47" t="s">
        <v>25</v>
      </c>
      <c r="F36" s="62">
        <f>ROUND((SUM(BF126:BF247)),  2)</f>
        <v>0</v>
      </c>
      <c r="G36" s="20"/>
      <c r="H36" s="20"/>
      <c r="I36" s="63">
        <v>0.15</v>
      </c>
      <c r="J36" s="62">
        <f>ROUND(((SUM(BF126:BF247))*I36),  2)</f>
        <v>0</v>
      </c>
      <c r="K36" s="20"/>
      <c r="L36" s="24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</row>
    <row r="37" spans="1:31" s="2" customFormat="1" ht="14.45" hidden="1" customHeight="1" x14ac:dyDescent="0.2">
      <c r="A37" s="20"/>
      <c r="B37" s="23"/>
      <c r="C37" s="20"/>
      <c r="D37" s="20"/>
      <c r="E37" s="47" t="s">
        <v>26</v>
      </c>
      <c r="F37" s="62">
        <f>ROUND((SUM(BG126:BG247)),  2)</f>
        <v>0</v>
      </c>
      <c r="G37" s="20"/>
      <c r="H37" s="20"/>
      <c r="I37" s="63">
        <v>0.21</v>
      </c>
      <c r="J37" s="62">
        <f>0</f>
        <v>0</v>
      </c>
      <c r="K37" s="20"/>
      <c r="L37" s="24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</row>
    <row r="38" spans="1:31" s="2" customFormat="1" ht="14.45" hidden="1" customHeight="1" x14ac:dyDescent="0.2">
      <c r="A38" s="20"/>
      <c r="B38" s="23"/>
      <c r="C38" s="20"/>
      <c r="D38" s="20"/>
      <c r="E38" s="47" t="s">
        <v>27</v>
      </c>
      <c r="F38" s="62">
        <f>ROUND((SUM(BH126:BH247)),  2)</f>
        <v>0</v>
      </c>
      <c r="G38" s="20"/>
      <c r="H38" s="20"/>
      <c r="I38" s="63">
        <v>0.15</v>
      </c>
      <c r="J38" s="62">
        <f>0</f>
        <v>0</v>
      </c>
      <c r="K38" s="20"/>
      <c r="L38" s="24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</row>
    <row r="39" spans="1:31" s="2" customFormat="1" ht="14.45" hidden="1" customHeight="1" x14ac:dyDescent="0.2">
      <c r="A39" s="20"/>
      <c r="B39" s="23"/>
      <c r="C39" s="20"/>
      <c r="D39" s="20"/>
      <c r="E39" s="47" t="s">
        <v>28</v>
      </c>
      <c r="F39" s="62">
        <f>ROUND((SUM(BI126:BI247)),  2)</f>
        <v>0</v>
      </c>
      <c r="G39" s="20"/>
      <c r="H39" s="20"/>
      <c r="I39" s="63">
        <v>0</v>
      </c>
      <c r="J39" s="62">
        <f>0</f>
        <v>0</v>
      </c>
      <c r="K39" s="20"/>
      <c r="L39" s="24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</row>
    <row r="40" spans="1:31" s="2" customFormat="1" ht="6.95" hidden="1" customHeight="1" x14ac:dyDescent="0.2">
      <c r="A40" s="20"/>
      <c r="B40" s="23"/>
      <c r="C40" s="20"/>
      <c r="D40" s="20"/>
      <c r="E40" s="20"/>
      <c r="F40" s="20"/>
      <c r="G40" s="20"/>
      <c r="H40" s="20"/>
      <c r="I40" s="48"/>
      <c r="J40" s="20"/>
      <c r="K40" s="20"/>
      <c r="L40" s="24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</row>
    <row r="41" spans="1:31" s="2" customFormat="1" ht="25.35" hidden="1" customHeight="1" x14ac:dyDescent="0.2">
      <c r="A41" s="20"/>
      <c r="B41" s="23"/>
      <c r="C41" s="64"/>
      <c r="D41" s="65" t="s">
        <v>29</v>
      </c>
      <c r="E41" s="66"/>
      <c r="F41" s="66"/>
      <c r="G41" s="67" t="s">
        <v>30</v>
      </c>
      <c r="H41" s="68" t="s">
        <v>31</v>
      </c>
      <c r="I41" s="69"/>
      <c r="J41" s="70">
        <f>SUM(J32:J39)</f>
        <v>0</v>
      </c>
      <c r="K41" s="71"/>
      <c r="L41" s="24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</row>
    <row r="42" spans="1:31" s="2" customFormat="1" ht="14.45" hidden="1" customHeight="1" x14ac:dyDescent="0.2">
      <c r="A42" s="20"/>
      <c r="B42" s="23"/>
      <c r="C42" s="20"/>
      <c r="D42" s="20"/>
      <c r="E42" s="20"/>
      <c r="F42" s="20"/>
      <c r="G42" s="20"/>
      <c r="H42" s="20"/>
      <c r="I42" s="48"/>
      <c r="J42" s="20"/>
      <c r="K42" s="20"/>
      <c r="L42" s="24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</row>
    <row r="43" spans="1:31" s="1" customFormat="1" ht="14.45" hidden="1" customHeight="1" x14ac:dyDescent="0.2">
      <c r="B43" s="12"/>
      <c r="I43" s="41"/>
      <c r="L43" s="12"/>
    </row>
    <row r="44" spans="1:31" s="1" customFormat="1" ht="14.45" hidden="1" customHeight="1" x14ac:dyDescent="0.2">
      <c r="B44" s="12"/>
      <c r="I44" s="41"/>
      <c r="L44" s="12"/>
    </row>
    <row r="45" spans="1:31" s="1" customFormat="1" ht="14.45" hidden="1" customHeight="1" x14ac:dyDescent="0.2">
      <c r="B45" s="12"/>
      <c r="I45" s="41"/>
      <c r="L45" s="12"/>
    </row>
    <row r="46" spans="1:31" s="1" customFormat="1" ht="14.45" hidden="1" customHeight="1" x14ac:dyDescent="0.2">
      <c r="B46" s="12"/>
      <c r="I46" s="41"/>
      <c r="L46" s="12"/>
    </row>
    <row r="47" spans="1:31" s="1" customFormat="1" ht="14.45" hidden="1" customHeight="1" x14ac:dyDescent="0.2">
      <c r="B47" s="12"/>
      <c r="I47" s="41"/>
      <c r="L47" s="12"/>
    </row>
    <row r="48" spans="1:31" s="1" customFormat="1" ht="14.45" hidden="1" customHeight="1" x14ac:dyDescent="0.2">
      <c r="B48" s="12"/>
      <c r="I48" s="41"/>
      <c r="L48" s="12"/>
    </row>
    <row r="49" spans="1:31" s="1" customFormat="1" ht="14.45" hidden="1" customHeight="1" x14ac:dyDescent="0.2">
      <c r="B49" s="12"/>
      <c r="I49" s="41"/>
      <c r="L49" s="12"/>
    </row>
    <row r="50" spans="1:31" s="2" customFormat="1" ht="14.45" hidden="1" customHeight="1" x14ac:dyDescent="0.2">
      <c r="B50" s="24"/>
      <c r="D50" s="72" t="s">
        <v>32</v>
      </c>
      <c r="E50" s="73"/>
      <c r="F50" s="73"/>
      <c r="G50" s="72" t="s">
        <v>33</v>
      </c>
      <c r="H50" s="73"/>
      <c r="I50" s="74"/>
      <c r="J50" s="73"/>
      <c r="K50" s="73"/>
      <c r="L50" s="24"/>
    </row>
    <row r="51" spans="1:31" ht="11.25" hidden="1" x14ac:dyDescent="0.2">
      <c r="B51" s="12"/>
      <c r="L51" s="12"/>
    </row>
    <row r="52" spans="1:31" ht="11.25" hidden="1" x14ac:dyDescent="0.2">
      <c r="B52" s="12"/>
      <c r="L52" s="12"/>
    </row>
    <row r="53" spans="1:31" ht="11.25" hidden="1" x14ac:dyDescent="0.2">
      <c r="B53" s="12"/>
      <c r="L53" s="12"/>
    </row>
    <row r="54" spans="1:31" ht="11.25" hidden="1" x14ac:dyDescent="0.2">
      <c r="B54" s="12"/>
      <c r="L54" s="12"/>
    </row>
    <row r="55" spans="1:31" ht="11.25" hidden="1" x14ac:dyDescent="0.2">
      <c r="B55" s="12"/>
      <c r="L55" s="12"/>
    </row>
    <row r="56" spans="1:31" ht="11.25" hidden="1" x14ac:dyDescent="0.2">
      <c r="B56" s="12"/>
      <c r="L56" s="12"/>
    </row>
    <row r="57" spans="1:31" ht="11.25" hidden="1" x14ac:dyDescent="0.2">
      <c r="B57" s="12"/>
      <c r="L57" s="12"/>
    </row>
    <row r="58" spans="1:31" ht="11.25" hidden="1" x14ac:dyDescent="0.2">
      <c r="B58" s="12"/>
      <c r="L58" s="12"/>
    </row>
    <row r="59" spans="1:31" ht="11.25" hidden="1" x14ac:dyDescent="0.2">
      <c r="B59" s="12"/>
      <c r="L59" s="12"/>
    </row>
    <row r="60" spans="1:31" ht="11.25" hidden="1" x14ac:dyDescent="0.2">
      <c r="B60" s="12"/>
      <c r="L60" s="12"/>
    </row>
    <row r="61" spans="1:31" s="2" customFormat="1" ht="12.75" hidden="1" x14ac:dyDescent="0.2">
      <c r="A61" s="20"/>
      <c r="B61" s="23"/>
      <c r="C61" s="20"/>
      <c r="D61" s="75" t="s">
        <v>34</v>
      </c>
      <c r="E61" s="76"/>
      <c r="F61" s="77" t="s">
        <v>35</v>
      </c>
      <c r="G61" s="75" t="s">
        <v>34</v>
      </c>
      <c r="H61" s="76"/>
      <c r="I61" s="78"/>
      <c r="J61" s="79" t="s">
        <v>35</v>
      </c>
      <c r="K61" s="76"/>
      <c r="L61" s="24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</row>
    <row r="62" spans="1:31" ht="11.25" hidden="1" x14ac:dyDescent="0.2">
      <c r="B62" s="12"/>
      <c r="L62" s="12"/>
    </row>
    <row r="63" spans="1:31" ht="11.25" hidden="1" x14ac:dyDescent="0.2">
      <c r="B63" s="12"/>
      <c r="L63" s="12"/>
    </row>
    <row r="64" spans="1:31" ht="11.25" hidden="1" x14ac:dyDescent="0.2">
      <c r="B64" s="12"/>
      <c r="L64" s="12"/>
    </row>
    <row r="65" spans="1:31" s="2" customFormat="1" ht="12.75" hidden="1" x14ac:dyDescent="0.2">
      <c r="A65" s="20"/>
      <c r="B65" s="23"/>
      <c r="C65" s="20"/>
      <c r="D65" s="72" t="s">
        <v>36</v>
      </c>
      <c r="E65" s="80"/>
      <c r="F65" s="80"/>
      <c r="G65" s="72" t="s">
        <v>37</v>
      </c>
      <c r="H65" s="80"/>
      <c r="I65" s="81"/>
      <c r="J65" s="80"/>
      <c r="K65" s="80"/>
      <c r="L65" s="24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</row>
    <row r="66" spans="1:31" ht="11.25" hidden="1" x14ac:dyDescent="0.2">
      <c r="B66" s="12"/>
      <c r="L66" s="12"/>
    </row>
    <row r="67" spans="1:31" ht="11.25" hidden="1" x14ac:dyDescent="0.2">
      <c r="B67" s="12"/>
      <c r="L67" s="12"/>
    </row>
    <row r="68" spans="1:31" ht="11.25" hidden="1" x14ac:dyDescent="0.2">
      <c r="B68" s="12"/>
      <c r="L68" s="12"/>
    </row>
    <row r="69" spans="1:31" ht="11.25" hidden="1" x14ac:dyDescent="0.2">
      <c r="B69" s="12"/>
      <c r="L69" s="12"/>
    </row>
    <row r="70" spans="1:31" ht="11.25" hidden="1" x14ac:dyDescent="0.2">
      <c r="B70" s="12"/>
      <c r="L70" s="12"/>
    </row>
    <row r="71" spans="1:31" ht="11.25" hidden="1" x14ac:dyDescent="0.2">
      <c r="B71" s="12"/>
      <c r="L71" s="12"/>
    </row>
    <row r="72" spans="1:31" ht="11.25" hidden="1" x14ac:dyDescent="0.2">
      <c r="B72" s="12"/>
      <c r="L72" s="12"/>
    </row>
    <row r="73" spans="1:31" ht="11.25" hidden="1" x14ac:dyDescent="0.2">
      <c r="B73" s="12"/>
      <c r="L73" s="12"/>
    </row>
    <row r="74" spans="1:31" ht="11.25" hidden="1" x14ac:dyDescent="0.2">
      <c r="B74" s="12"/>
      <c r="L74" s="12"/>
    </row>
    <row r="75" spans="1:31" ht="11.25" hidden="1" x14ac:dyDescent="0.2">
      <c r="B75" s="12"/>
      <c r="L75" s="12"/>
    </row>
    <row r="76" spans="1:31" s="2" customFormat="1" ht="12.75" hidden="1" x14ac:dyDescent="0.2">
      <c r="A76" s="20"/>
      <c r="B76" s="23"/>
      <c r="C76" s="20"/>
      <c r="D76" s="75" t="s">
        <v>34</v>
      </c>
      <c r="E76" s="76"/>
      <c r="F76" s="77" t="s">
        <v>35</v>
      </c>
      <c r="G76" s="75" t="s">
        <v>34</v>
      </c>
      <c r="H76" s="76"/>
      <c r="I76" s="78"/>
      <c r="J76" s="79" t="s">
        <v>35</v>
      </c>
      <c r="K76" s="76"/>
      <c r="L76" s="24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</row>
    <row r="77" spans="1:31" s="2" customFormat="1" ht="14.45" hidden="1" customHeight="1" x14ac:dyDescent="0.2">
      <c r="A77" s="20"/>
      <c r="B77" s="82"/>
      <c r="C77" s="83"/>
      <c r="D77" s="83"/>
      <c r="E77" s="83"/>
      <c r="F77" s="83"/>
      <c r="G77" s="83"/>
      <c r="H77" s="83"/>
      <c r="I77" s="84"/>
      <c r="J77" s="83"/>
      <c r="K77" s="83"/>
      <c r="L77" s="24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</row>
    <row r="78" spans="1:31" ht="11.25" hidden="1" x14ac:dyDescent="0.2"/>
    <row r="79" spans="1:31" ht="11.25" hidden="1" x14ac:dyDescent="0.2"/>
    <row r="80" spans="1:31" ht="11.25" hidden="1" x14ac:dyDescent="0.2"/>
    <row r="81" spans="1:31" s="2" customFormat="1" ht="6.95" hidden="1" customHeight="1" x14ac:dyDescent="0.2">
      <c r="A81" s="20"/>
      <c r="B81" s="85"/>
      <c r="C81" s="86"/>
      <c r="D81" s="86"/>
      <c r="E81" s="86"/>
      <c r="F81" s="86"/>
      <c r="G81" s="86"/>
      <c r="H81" s="86"/>
      <c r="I81" s="87"/>
      <c r="J81" s="86"/>
      <c r="K81" s="86"/>
      <c r="L81" s="24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</row>
    <row r="82" spans="1:31" s="2" customFormat="1" ht="24.95" hidden="1" customHeight="1" x14ac:dyDescent="0.2">
      <c r="A82" s="20"/>
      <c r="B82" s="21"/>
      <c r="C82" s="15" t="s">
        <v>51</v>
      </c>
      <c r="D82" s="22"/>
      <c r="E82" s="22"/>
      <c r="F82" s="22"/>
      <c r="G82" s="22"/>
      <c r="H82" s="22"/>
      <c r="I82" s="48"/>
      <c r="J82" s="22"/>
      <c r="K82" s="22"/>
      <c r="L82" s="24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</row>
    <row r="83" spans="1:31" s="2" customFormat="1" ht="6.95" hidden="1" customHeight="1" x14ac:dyDescent="0.2">
      <c r="A83" s="20"/>
      <c r="B83" s="21"/>
      <c r="C83" s="22"/>
      <c r="D83" s="22"/>
      <c r="E83" s="22"/>
      <c r="F83" s="22"/>
      <c r="G83" s="22"/>
      <c r="H83" s="22"/>
      <c r="I83" s="48"/>
      <c r="J83" s="22"/>
      <c r="K83" s="22"/>
      <c r="L83" s="24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</row>
    <row r="84" spans="1:31" s="2" customFormat="1" ht="12" hidden="1" customHeight="1" x14ac:dyDescent="0.2">
      <c r="A84" s="20"/>
      <c r="B84" s="21"/>
      <c r="C84" s="17" t="s">
        <v>5</v>
      </c>
      <c r="D84" s="22"/>
      <c r="E84" s="22"/>
      <c r="F84" s="22"/>
      <c r="G84" s="22"/>
      <c r="H84" s="22"/>
      <c r="I84" s="48"/>
      <c r="J84" s="22"/>
      <c r="K84" s="22"/>
      <c r="L84" s="24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</row>
    <row r="85" spans="1:31" s="2" customFormat="1" ht="16.5" hidden="1" customHeight="1" x14ac:dyDescent="0.2">
      <c r="A85" s="20"/>
      <c r="B85" s="21"/>
      <c r="C85" s="22"/>
      <c r="D85" s="22"/>
      <c r="E85" s="207" t="e">
        <f>E7</f>
        <v>#REF!</v>
      </c>
      <c r="F85" s="208"/>
      <c r="G85" s="208"/>
      <c r="H85" s="208"/>
      <c r="I85" s="48"/>
      <c r="J85" s="22"/>
      <c r="K85" s="22"/>
      <c r="L85" s="24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</row>
    <row r="86" spans="1:31" s="1" customFormat="1" ht="12" hidden="1" customHeight="1" x14ac:dyDescent="0.2">
      <c r="B86" s="13"/>
      <c r="C86" s="17" t="s">
        <v>47</v>
      </c>
      <c r="D86" s="14"/>
      <c r="E86" s="14"/>
      <c r="F86" s="14"/>
      <c r="G86" s="14"/>
      <c r="H86" s="14"/>
      <c r="I86" s="41"/>
      <c r="J86" s="14"/>
      <c r="K86" s="14"/>
      <c r="L86" s="12"/>
    </row>
    <row r="87" spans="1:31" s="2" customFormat="1" ht="16.5" hidden="1" customHeight="1" x14ac:dyDescent="0.2">
      <c r="A87" s="20"/>
      <c r="B87" s="21"/>
      <c r="C87" s="22"/>
      <c r="D87" s="22"/>
      <c r="E87" s="207" t="s">
        <v>48</v>
      </c>
      <c r="F87" s="209"/>
      <c r="G87" s="209"/>
      <c r="H87" s="209"/>
      <c r="I87" s="48"/>
      <c r="J87" s="22"/>
      <c r="K87" s="22"/>
      <c r="L87" s="24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</row>
    <row r="88" spans="1:31" s="2" customFormat="1" ht="12" hidden="1" customHeight="1" x14ac:dyDescent="0.2">
      <c r="A88" s="20"/>
      <c r="B88" s="21"/>
      <c r="C88" s="17" t="s">
        <v>49</v>
      </c>
      <c r="D88" s="22"/>
      <c r="E88" s="22"/>
      <c r="F88" s="22"/>
      <c r="G88" s="22"/>
      <c r="H88" s="22"/>
      <c r="I88" s="48"/>
      <c r="J88" s="22"/>
      <c r="K88" s="22"/>
      <c r="L88" s="24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1:31" s="2" customFormat="1" ht="16.5" hidden="1" customHeight="1" x14ac:dyDescent="0.2">
      <c r="A89" s="20"/>
      <c r="B89" s="21"/>
      <c r="C89" s="22"/>
      <c r="D89" s="22"/>
      <c r="E89" s="198" t="str">
        <f>E11</f>
        <v>SO 02-07 - Přeložky vodovodní přípojky</v>
      </c>
      <c r="F89" s="209"/>
      <c r="G89" s="209"/>
      <c r="H89" s="209"/>
      <c r="I89" s="48"/>
      <c r="J89" s="22"/>
      <c r="K89" s="22"/>
      <c r="L89" s="24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</row>
    <row r="90" spans="1:31" s="2" customFormat="1" ht="6.95" hidden="1" customHeight="1" x14ac:dyDescent="0.2">
      <c r="A90" s="20"/>
      <c r="B90" s="21"/>
      <c r="C90" s="22"/>
      <c r="D90" s="22"/>
      <c r="E90" s="22"/>
      <c r="F90" s="22"/>
      <c r="G90" s="22"/>
      <c r="H90" s="22"/>
      <c r="I90" s="48"/>
      <c r="J90" s="22"/>
      <c r="K90" s="22"/>
      <c r="L90" s="24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</row>
    <row r="91" spans="1:31" s="2" customFormat="1" ht="12" hidden="1" customHeight="1" x14ac:dyDescent="0.2">
      <c r="A91" s="20"/>
      <c r="B91" s="21"/>
      <c r="C91" s="17" t="s">
        <v>8</v>
      </c>
      <c r="D91" s="22"/>
      <c r="E91" s="22"/>
      <c r="F91" s="16" t="str">
        <f>F14</f>
        <v xml:space="preserve"> </v>
      </c>
      <c r="G91" s="22"/>
      <c r="H91" s="22"/>
      <c r="I91" s="49" t="s">
        <v>10</v>
      </c>
      <c r="J91" s="29" t="e">
        <f>IF(J14="","",J14)</f>
        <v>#REF!</v>
      </c>
      <c r="K91" s="22"/>
      <c r="L91" s="24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</row>
    <row r="92" spans="1:31" s="2" customFormat="1" ht="6.95" hidden="1" customHeight="1" x14ac:dyDescent="0.2">
      <c r="A92" s="20"/>
      <c r="B92" s="21"/>
      <c r="C92" s="22"/>
      <c r="D92" s="22"/>
      <c r="E92" s="22"/>
      <c r="F92" s="22"/>
      <c r="G92" s="22"/>
      <c r="H92" s="22"/>
      <c r="I92" s="48"/>
      <c r="J92" s="22"/>
      <c r="K92" s="22"/>
      <c r="L92" s="24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</row>
    <row r="93" spans="1:31" s="2" customFormat="1" ht="15.2" hidden="1" customHeight="1" x14ac:dyDescent="0.2">
      <c r="A93" s="20"/>
      <c r="B93" s="21"/>
      <c r="C93" s="17" t="s">
        <v>11</v>
      </c>
      <c r="D93" s="22"/>
      <c r="E93" s="22"/>
      <c r="F93" s="16" t="e">
        <f>E17</f>
        <v>#REF!</v>
      </c>
      <c r="G93" s="22"/>
      <c r="H93" s="22"/>
      <c r="I93" s="49" t="s">
        <v>15</v>
      </c>
      <c r="J93" s="19" t="e">
        <f>E23</f>
        <v>#REF!</v>
      </c>
      <c r="K93" s="22"/>
      <c r="L93" s="24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</row>
    <row r="94" spans="1:31" s="2" customFormat="1" ht="15.2" hidden="1" customHeight="1" x14ac:dyDescent="0.2">
      <c r="A94" s="20"/>
      <c r="B94" s="21"/>
      <c r="C94" s="17" t="s">
        <v>14</v>
      </c>
      <c r="D94" s="22"/>
      <c r="E94" s="22"/>
      <c r="F94" s="16" t="e">
        <f>IF(E20="","",E20)</f>
        <v>#REF!</v>
      </c>
      <c r="G94" s="22"/>
      <c r="H94" s="22"/>
      <c r="I94" s="49" t="s">
        <v>17</v>
      </c>
      <c r="J94" s="19" t="e">
        <f>E26</f>
        <v>#REF!</v>
      </c>
      <c r="K94" s="22"/>
      <c r="L94" s="24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</row>
    <row r="95" spans="1:31" s="2" customFormat="1" ht="10.35" hidden="1" customHeight="1" x14ac:dyDescent="0.2">
      <c r="A95" s="20"/>
      <c r="B95" s="21"/>
      <c r="C95" s="22"/>
      <c r="D95" s="22"/>
      <c r="E95" s="22"/>
      <c r="F95" s="22"/>
      <c r="G95" s="22"/>
      <c r="H95" s="22"/>
      <c r="I95" s="48"/>
      <c r="J95" s="22"/>
      <c r="K95" s="22"/>
      <c r="L95" s="24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</row>
    <row r="96" spans="1:31" s="2" customFormat="1" ht="29.25" hidden="1" customHeight="1" x14ac:dyDescent="0.2">
      <c r="A96" s="20"/>
      <c r="B96" s="21"/>
      <c r="C96" s="88" t="s">
        <v>52</v>
      </c>
      <c r="D96" s="89"/>
      <c r="E96" s="89"/>
      <c r="F96" s="89"/>
      <c r="G96" s="89"/>
      <c r="H96" s="89"/>
      <c r="I96" s="90"/>
      <c r="J96" s="91" t="s">
        <v>53</v>
      </c>
      <c r="K96" s="89"/>
      <c r="L96" s="24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</row>
    <row r="97" spans="1:47" s="2" customFormat="1" ht="10.35" hidden="1" customHeight="1" x14ac:dyDescent="0.2">
      <c r="A97" s="20"/>
      <c r="B97" s="21"/>
      <c r="C97" s="22"/>
      <c r="D97" s="22"/>
      <c r="E97" s="22"/>
      <c r="F97" s="22"/>
      <c r="G97" s="22"/>
      <c r="H97" s="22"/>
      <c r="I97" s="48"/>
      <c r="J97" s="22"/>
      <c r="K97" s="22"/>
      <c r="L97" s="24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</row>
    <row r="98" spans="1:47" s="2" customFormat="1" ht="22.9" hidden="1" customHeight="1" x14ac:dyDescent="0.2">
      <c r="A98" s="20"/>
      <c r="B98" s="21"/>
      <c r="C98" s="92" t="s">
        <v>54</v>
      </c>
      <c r="D98" s="22"/>
      <c r="E98" s="22"/>
      <c r="F98" s="22"/>
      <c r="G98" s="22"/>
      <c r="H98" s="22"/>
      <c r="I98" s="48"/>
      <c r="J98" s="38">
        <f>J126</f>
        <v>0</v>
      </c>
      <c r="K98" s="22"/>
      <c r="L98" s="24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U98" s="11" t="s">
        <v>55</v>
      </c>
    </row>
    <row r="99" spans="1:47" s="4" customFormat="1" ht="24.95" hidden="1" customHeight="1" x14ac:dyDescent="0.2">
      <c r="B99" s="93"/>
      <c r="C99" s="94"/>
      <c r="D99" s="95" t="s">
        <v>56</v>
      </c>
      <c r="E99" s="96"/>
      <c r="F99" s="96"/>
      <c r="G99" s="96"/>
      <c r="H99" s="96"/>
      <c r="I99" s="97"/>
      <c r="J99" s="98">
        <f>J127</f>
        <v>0</v>
      </c>
      <c r="K99" s="94"/>
      <c r="L99" s="99"/>
    </row>
    <row r="100" spans="1:47" s="5" customFormat="1" ht="19.899999999999999" hidden="1" customHeight="1" x14ac:dyDescent="0.2">
      <c r="B100" s="100"/>
      <c r="C100" s="39"/>
      <c r="D100" s="101" t="s">
        <v>57</v>
      </c>
      <c r="E100" s="102"/>
      <c r="F100" s="102"/>
      <c r="G100" s="102"/>
      <c r="H100" s="102"/>
      <c r="I100" s="103"/>
      <c r="J100" s="104">
        <f>J128</f>
        <v>0</v>
      </c>
      <c r="K100" s="39"/>
      <c r="L100" s="105"/>
    </row>
    <row r="101" spans="1:47" s="5" customFormat="1" ht="19.899999999999999" hidden="1" customHeight="1" x14ac:dyDescent="0.2">
      <c r="B101" s="100"/>
      <c r="C101" s="39"/>
      <c r="D101" s="101" t="s">
        <v>58</v>
      </c>
      <c r="E101" s="102"/>
      <c r="F101" s="102"/>
      <c r="G101" s="102"/>
      <c r="H101" s="102"/>
      <c r="I101" s="103"/>
      <c r="J101" s="104">
        <f>J161</f>
        <v>0</v>
      </c>
      <c r="K101" s="39"/>
      <c r="L101" s="105"/>
    </row>
    <row r="102" spans="1:47" s="5" customFormat="1" ht="19.899999999999999" hidden="1" customHeight="1" x14ac:dyDescent="0.2">
      <c r="B102" s="100"/>
      <c r="C102" s="39"/>
      <c r="D102" s="101" t="s">
        <v>59</v>
      </c>
      <c r="E102" s="102"/>
      <c r="F102" s="102"/>
      <c r="G102" s="102"/>
      <c r="H102" s="102"/>
      <c r="I102" s="103"/>
      <c r="J102" s="104">
        <f>J168</f>
        <v>0</v>
      </c>
      <c r="K102" s="39"/>
      <c r="L102" s="105"/>
    </row>
    <row r="103" spans="1:47" s="5" customFormat="1" ht="19.899999999999999" hidden="1" customHeight="1" x14ac:dyDescent="0.2">
      <c r="B103" s="100"/>
      <c r="C103" s="39"/>
      <c r="D103" s="101" t="s">
        <v>60</v>
      </c>
      <c r="E103" s="102"/>
      <c r="F103" s="102"/>
      <c r="G103" s="102"/>
      <c r="H103" s="102"/>
      <c r="I103" s="103"/>
      <c r="J103" s="104">
        <f>J235</f>
        <v>0</v>
      </c>
      <c r="K103" s="39"/>
      <c r="L103" s="105"/>
    </row>
    <row r="104" spans="1:47" s="5" customFormat="1" ht="19.899999999999999" hidden="1" customHeight="1" x14ac:dyDescent="0.2">
      <c r="B104" s="100"/>
      <c r="C104" s="39"/>
      <c r="D104" s="101" t="s">
        <v>61</v>
      </c>
      <c r="E104" s="102"/>
      <c r="F104" s="102"/>
      <c r="G104" s="102"/>
      <c r="H104" s="102"/>
      <c r="I104" s="103"/>
      <c r="J104" s="104">
        <f>J244</f>
        <v>0</v>
      </c>
      <c r="K104" s="39"/>
      <c r="L104" s="105"/>
    </row>
    <row r="105" spans="1:47" s="2" customFormat="1" ht="21.75" hidden="1" customHeight="1" x14ac:dyDescent="0.2">
      <c r="A105" s="20"/>
      <c r="B105" s="21"/>
      <c r="C105" s="22"/>
      <c r="D105" s="22"/>
      <c r="E105" s="22"/>
      <c r="F105" s="22"/>
      <c r="G105" s="22"/>
      <c r="H105" s="22"/>
      <c r="I105" s="48"/>
      <c r="J105" s="22"/>
      <c r="K105" s="22"/>
      <c r="L105" s="24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</row>
    <row r="106" spans="1:47" s="2" customFormat="1" ht="6.95" hidden="1" customHeight="1" x14ac:dyDescent="0.2">
      <c r="A106" s="20"/>
      <c r="B106" s="25"/>
      <c r="C106" s="26"/>
      <c r="D106" s="26"/>
      <c r="E106" s="26"/>
      <c r="F106" s="26"/>
      <c r="G106" s="26"/>
      <c r="H106" s="26"/>
      <c r="I106" s="84"/>
      <c r="J106" s="26"/>
      <c r="K106" s="26"/>
      <c r="L106" s="24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</row>
    <row r="107" spans="1:47" ht="11.25" hidden="1" x14ac:dyDescent="0.2"/>
    <row r="108" spans="1:47" ht="11.25" hidden="1" x14ac:dyDescent="0.2"/>
    <row r="109" spans="1:47" ht="11.25" hidden="1" x14ac:dyDescent="0.2"/>
    <row r="110" spans="1:47" s="2" customFormat="1" ht="6.95" customHeight="1" x14ac:dyDescent="0.2">
      <c r="A110" s="20"/>
      <c r="B110" s="27"/>
      <c r="C110" s="28"/>
      <c r="D110" s="28"/>
      <c r="E110" s="28"/>
      <c r="F110" s="28"/>
      <c r="G110" s="28"/>
      <c r="H110" s="28"/>
      <c r="I110" s="87"/>
      <c r="J110" s="28"/>
      <c r="K110" s="28"/>
      <c r="L110" s="24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</row>
    <row r="111" spans="1:47" s="2" customFormat="1" ht="24.95" customHeight="1" x14ac:dyDescent="0.2">
      <c r="A111" s="20"/>
      <c r="B111" s="21"/>
      <c r="C111" s="15" t="s">
        <v>62</v>
      </c>
      <c r="D111" s="22"/>
      <c r="E111" s="22"/>
      <c r="F111" s="22"/>
      <c r="G111" s="22"/>
      <c r="H111" s="22"/>
      <c r="I111" s="48"/>
      <c r="J111" s="22"/>
      <c r="K111" s="22"/>
      <c r="L111" s="24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</row>
    <row r="112" spans="1:47" s="2" customFormat="1" ht="6.95" customHeight="1" x14ac:dyDescent="0.2">
      <c r="A112" s="20"/>
      <c r="B112" s="21"/>
      <c r="C112" s="22"/>
      <c r="D112" s="22"/>
      <c r="E112" s="22"/>
      <c r="F112" s="22"/>
      <c r="G112" s="22"/>
      <c r="H112" s="22"/>
      <c r="I112" s="48"/>
      <c r="J112" s="22"/>
      <c r="K112" s="22"/>
      <c r="L112" s="24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</row>
    <row r="113" spans="1:63" s="2" customFormat="1" ht="12" customHeight="1" x14ac:dyDescent="0.2">
      <c r="A113" s="20"/>
      <c r="B113" s="21"/>
      <c r="C113" s="17" t="s">
        <v>5</v>
      </c>
      <c r="D113" s="22"/>
      <c r="E113" s="22"/>
      <c r="F113" s="22"/>
      <c r="G113" s="22"/>
      <c r="H113" s="22"/>
      <c r="I113" s="48"/>
      <c r="J113" s="22"/>
      <c r="K113" s="22"/>
      <c r="L113" s="24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</row>
    <row r="114" spans="1:63" s="2" customFormat="1" ht="16.5" customHeight="1" x14ac:dyDescent="0.2">
      <c r="A114" s="20"/>
      <c r="B114" s="21"/>
      <c r="C114" s="22"/>
      <c r="D114" s="22"/>
      <c r="E114" s="207" t="e">
        <f>E7</f>
        <v>#REF!</v>
      </c>
      <c r="F114" s="208"/>
      <c r="G114" s="208"/>
      <c r="H114" s="208"/>
      <c r="I114" s="48"/>
      <c r="J114" s="22"/>
      <c r="K114" s="22"/>
      <c r="L114" s="24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</row>
    <row r="115" spans="1:63" s="1" customFormat="1" ht="12" customHeight="1" x14ac:dyDescent="0.2">
      <c r="B115" s="13"/>
      <c r="C115" s="17" t="s">
        <v>47</v>
      </c>
      <c r="D115" s="14"/>
      <c r="E115" s="14"/>
      <c r="F115" s="14"/>
      <c r="G115" s="14"/>
      <c r="H115" s="14"/>
      <c r="I115" s="41"/>
      <c r="J115" s="14"/>
      <c r="K115" s="14"/>
      <c r="L115" s="12"/>
    </row>
    <row r="116" spans="1:63" s="2" customFormat="1" ht="16.5" customHeight="1" x14ac:dyDescent="0.2">
      <c r="A116" s="20"/>
      <c r="B116" s="21"/>
      <c r="C116" s="22"/>
      <c r="D116" s="22"/>
      <c r="E116" s="207" t="s">
        <v>48</v>
      </c>
      <c r="F116" s="209"/>
      <c r="G116" s="209"/>
      <c r="H116" s="209"/>
      <c r="I116" s="48"/>
      <c r="J116" s="22"/>
      <c r="K116" s="22"/>
      <c r="L116" s="24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</row>
    <row r="117" spans="1:63" s="2" customFormat="1" ht="12" customHeight="1" x14ac:dyDescent="0.2">
      <c r="A117" s="20"/>
      <c r="B117" s="21"/>
      <c r="C117" s="17" t="s">
        <v>49</v>
      </c>
      <c r="D117" s="22"/>
      <c r="E117" s="22"/>
      <c r="F117" s="22"/>
      <c r="G117" s="22"/>
      <c r="H117" s="22"/>
      <c r="I117" s="48"/>
      <c r="J117" s="22"/>
      <c r="K117" s="22"/>
      <c r="L117" s="24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</row>
    <row r="118" spans="1:63" s="2" customFormat="1" ht="16.5" customHeight="1" x14ac:dyDescent="0.2">
      <c r="A118" s="20"/>
      <c r="B118" s="21"/>
      <c r="C118" s="22"/>
      <c r="D118" s="22"/>
      <c r="E118" s="198" t="str">
        <f>E11</f>
        <v>SO 02-07 - Přeložky vodovodní přípojky</v>
      </c>
      <c r="F118" s="209"/>
      <c r="G118" s="209"/>
      <c r="H118" s="209"/>
      <c r="I118" s="48"/>
      <c r="J118" s="22"/>
      <c r="K118" s="22"/>
      <c r="L118" s="24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</row>
    <row r="119" spans="1:63" s="2" customFormat="1" ht="6.95" customHeight="1" x14ac:dyDescent="0.2">
      <c r="A119" s="20"/>
      <c r="B119" s="21"/>
      <c r="C119" s="22"/>
      <c r="D119" s="22"/>
      <c r="E119" s="22"/>
      <c r="F119" s="22"/>
      <c r="G119" s="22"/>
      <c r="H119" s="22"/>
      <c r="I119" s="48"/>
      <c r="J119" s="22"/>
      <c r="K119" s="22"/>
      <c r="L119" s="24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</row>
    <row r="120" spans="1:63" s="2" customFormat="1" ht="12" customHeight="1" x14ac:dyDescent="0.2">
      <c r="A120" s="20"/>
      <c r="B120" s="21"/>
      <c r="C120" s="17" t="s">
        <v>8</v>
      </c>
      <c r="D120" s="22"/>
      <c r="E120" s="22"/>
      <c r="F120" s="16" t="str">
        <f>F14</f>
        <v xml:space="preserve"> </v>
      </c>
      <c r="G120" s="22"/>
      <c r="H120" s="22"/>
      <c r="I120" s="49" t="s">
        <v>10</v>
      </c>
      <c r="J120" s="29" t="e">
        <f>IF(J14="","",J14)</f>
        <v>#REF!</v>
      </c>
      <c r="K120" s="22"/>
      <c r="L120" s="24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</row>
    <row r="121" spans="1:63" s="2" customFormat="1" ht="6.95" customHeight="1" x14ac:dyDescent="0.2">
      <c r="A121" s="20"/>
      <c r="B121" s="21"/>
      <c r="C121" s="22"/>
      <c r="D121" s="22"/>
      <c r="E121" s="22"/>
      <c r="F121" s="22"/>
      <c r="G121" s="22"/>
      <c r="H121" s="22"/>
      <c r="I121" s="48"/>
      <c r="J121" s="22"/>
      <c r="K121" s="22"/>
      <c r="L121" s="24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</row>
    <row r="122" spans="1:63" s="2" customFormat="1" ht="15.2" customHeight="1" x14ac:dyDescent="0.2">
      <c r="A122" s="20"/>
      <c r="B122" s="21"/>
      <c r="C122" s="17" t="s">
        <v>11</v>
      </c>
      <c r="D122" s="22"/>
      <c r="E122" s="22"/>
      <c r="F122" s="16" t="e">
        <f>E17</f>
        <v>#REF!</v>
      </c>
      <c r="G122" s="22"/>
      <c r="H122" s="22"/>
      <c r="I122" s="49" t="s">
        <v>15</v>
      </c>
      <c r="J122" s="19" t="e">
        <f>E23</f>
        <v>#REF!</v>
      </c>
      <c r="K122" s="22"/>
      <c r="L122" s="24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</row>
    <row r="123" spans="1:63" s="2" customFormat="1" ht="15.2" customHeight="1" x14ac:dyDescent="0.2">
      <c r="A123" s="20"/>
      <c r="B123" s="21"/>
      <c r="C123" s="17" t="s">
        <v>14</v>
      </c>
      <c r="D123" s="22"/>
      <c r="E123" s="22"/>
      <c r="F123" s="16" t="e">
        <f>IF(E20="","",E20)</f>
        <v>#REF!</v>
      </c>
      <c r="G123" s="22"/>
      <c r="H123" s="22"/>
      <c r="I123" s="49" t="s">
        <v>17</v>
      </c>
      <c r="J123" s="19" t="e">
        <f>E26</f>
        <v>#REF!</v>
      </c>
      <c r="K123" s="22"/>
      <c r="L123" s="24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</row>
    <row r="124" spans="1:63" s="2" customFormat="1" ht="10.35" customHeight="1" x14ac:dyDescent="0.2">
      <c r="A124" s="20"/>
      <c r="B124" s="21"/>
      <c r="C124" s="22"/>
      <c r="D124" s="22"/>
      <c r="E124" s="22"/>
      <c r="F124" s="22"/>
      <c r="G124" s="22"/>
      <c r="H124" s="22"/>
      <c r="I124" s="48"/>
      <c r="J124" s="22"/>
      <c r="K124" s="22"/>
      <c r="L124" s="24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</row>
    <row r="125" spans="1:63" s="6" customFormat="1" ht="29.25" customHeight="1" x14ac:dyDescent="0.2">
      <c r="A125" s="106"/>
      <c r="B125" s="107"/>
      <c r="C125" s="108" t="s">
        <v>63</v>
      </c>
      <c r="D125" s="109" t="s">
        <v>40</v>
      </c>
      <c r="E125" s="109" t="s">
        <v>38</v>
      </c>
      <c r="F125" s="109" t="s">
        <v>39</v>
      </c>
      <c r="G125" s="109" t="s">
        <v>64</v>
      </c>
      <c r="H125" s="109" t="s">
        <v>65</v>
      </c>
      <c r="I125" s="110" t="s">
        <v>66</v>
      </c>
      <c r="J125" s="109" t="s">
        <v>53</v>
      </c>
      <c r="K125" s="111" t="s">
        <v>67</v>
      </c>
      <c r="L125" s="112"/>
      <c r="M125" s="32" t="s">
        <v>0</v>
      </c>
      <c r="N125" s="33" t="s">
        <v>23</v>
      </c>
      <c r="O125" s="33" t="s">
        <v>68</v>
      </c>
      <c r="P125" s="33" t="s">
        <v>69</v>
      </c>
      <c r="Q125" s="33" t="s">
        <v>70</v>
      </c>
      <c r="R125" s="33" t="s">
        <v>71</v>
      </c>
      <c r="S125" s="33" t="s">
        <v>72</v>
      </c>
      <c r="T125" s="34" t="s">
        <v>73</v>
      </c>
      <c r="U125" s="106"/>
      <c r="V125" s="106"/>
      <c r="W125" s="106"/>
      <c r="X125" s="106"/>
      <c r="Y125" s="106"/>
      <c r="Z125" s="106"/>
      <c r="AA125" s="106"/>
      <c r="AB125" s="106"/>
      <c r="AC125" s="106"/>
      <c r="AD125" s="106"/>
      <c r="AE125" s="106"/>
    </row>
    <row r="126" spans="1:63" s="2" customFormat="1" ht="22.9" customHeight="1" x14ac:dyDescent="0.25">
      <c r="A126" s="20"/>
      <c r="B126" s="21"/>
      <c r="C126" s="37" t="s">
        <v>74</v>
      </c>
      <c r="D126" s="22"/>
      <c r="E126" s="22"/>
      <c r="F126" s="22"/>
      <c r="G126" s="22"/>
      <c r="H126" s="22"/>
      <c r="I126" s="48"/>
      <c r="J126" s="113">
        <f>BK126</f>
        <v>0</v>
      </c>
      <c r="K126" s="22"/>
      <c r="L126" s="23"/>
      <c r="M126" s="35"/>
      <c r="N126" s="114"/>
      <c r="O126" s="36"/>
      <c r="P126" s="115">
        <f>P127</f>
        <v>0</v>
      </c>
      <c r="Q126" s="36"/>
      <c r="R126" s="115">
        <f>R127</f>
        <v>10.0594439</v>
      </c>
      <c r="S126" s="36"/>
      <c r="T126" s="116">
        <f>T127</f>
        <v>1.0500000000000001E-2</v>
      </c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T126" s="11" t="s">
        <v>41</v>
      </c>
      <c r="AU126" s="11" t="s">
        <v>55</v>
      </c>
      <c r="BK126" s="117">
        <f>BK127</f>
        <v>0</v>
      </c>
    </row>
    <row r="127" spans="1:63" s="7" customFormat="1" ht="25.9" customHeight="1" x14ac:dyDescent="0.2">
      <c r="B127" s="118"/>
      <c r="C127" s="119"/>
      <c r="D127" s="120" t="s">
        <v>41</v>
      </c>
      <c r="E127" s="121" t="s">
        <v>75</v>
      </c>
      <c r="F127" s="121" t="s">
        <v>76</v>
      </c>
      <c r="G127" s="119"/>
      <c r="H127" s="119"/>
      <c r="I127" s="122"/>
      <c r="J127" s="123">
        <f>BK127</f>
        <v>0</v>
      </c>
      <c r="K127" s="119"/>
      <c r="L127" s="124"/>
      <c r="M127" s="125"/>
      <c r="N127" s="126"/>
      <c r="O127" s="126"/>
      <c r="P127" s="127">
        <f>P128+P161+P168+P235+P244</f>
        <v>0</v>
      </c>
      <c r="Q127" s="126"/>
      <c r="R127" s="127">
        <f>R128+R161+R168+R235+R244</f>
        <v>10.0594439</v>
      </c>
      <c r="S127" s="126"/>
      <c r="T127" s="128">
        <f>T128+T161+T168+T235+T244</f>
        <v>1.0500000000000001E-2</v>
      </c>
      <c r="AR127" s="129" t="s">
        <v>43</v>
      </c>
      <c r="AT127" s="130" t="s">
        <v>41</v>
      </c>
      <c r="AU127" s="130" t="s">
        <v>42</v>
      </c>
      <c r="AY127" s="129" t="s">
        <v>77</v>
      </c>
      <c r="BK127" s="131">
        <f>BK128+BK161+BK168+BK235+BK244</f>
        <v>0</v>
      </c>
    </row>
    <row r="128" spans="1:63" s="7" customFormat="1" ht="22.9" customHeight="1" x14ac:dyDescent="0.2">
      <c r="B128" s="118"/>
      <c r="C128" s="119"/>
      <c r="D128" s="120" t="s">
        <v>41</v>
      </c>
      <c r="E128" s="132" t="s">
        <v>43</v>
      </c>
      <c r="F128" s="132" t="s">
        <v>78</v>
      </c>
      <c r="G128" s="119"/>
      <c r="H128" s="119"/>
      <c r="I128" s="122"/>
      <c r="J128" s="133">
        <f>BK128</f>
        <v>0</v>
      </c>
      <c r="K128" s="119"/>
      <c r="L128" s="124"/>
      <c r="M128" s="125"/>
      <c r="N128" s="126"/>
      <c r="O128" s="126"/>
      <c r="P128" s="127">
        <f>SUM(P129:P160)</f>
        <v>0</v>
      </c>
      <c r="Q128" s="126"/>
      <c r="R128" s="127">
        <f>SUM(R129:R160)</f>
        <v>7.2971069999999996</v>
      </c>
      <c r="S128" s="126"/>
      <c r="T128" s="128">
        <f>SUM(T129:T160)</f>
        <v>0</v>
      </c>
      <c r="AR128" s="129" t="s">
        <v>43</v>
      </c>
      <c r="AT128" s="130" t="s">
        <v>41</v>
      </c>
      <c r="AU128" s="130" t="s">
        <v>43</v>
      </c>
      <c r="AY128" s="129" t="s">
        <v>77</v>
      </c>
      <c r="BK128" s="131">
        <f>SUM(BK129:BK160)</f>
        <v>0</v>
      </c>
    </row>
    <row r="129" spans="1:65" s="2" customFormat="1" ht="21.75" customHeight="1" x14ac:dyDescent="0.2">
      <c r="A129" s="20"/>
      <c r="B129" s="21"/>
      <c r="C129" s="134" t="s">
        <v>43</v>
      </c>
      <c r="D129" s="134" t="s">
        <v>79</v>
      </c>
      <c r="E129" s="135" t="s">
        <v>80</v>
      </c>
      <c r="F129" s="136" t="s">
        <v>81</v>
      </c>
      <c r="G129" s="137" t="s">
        <v>82</v>
      </c>
      <c r="H129" s="138">
        <v>28.55</v>
      </c>
      <c r="I129" s="139"/>
      <c r="J129" s="140">
        <f>ROUND(I129*H129,2)</f>
        <v>0</v>
      </c>
      <c r="K129" s="136" t="s">
        <v>83</v>
      </c>
      <c r="L129" s="23"/>
      <c r="M129" s="141" t="s">
        <v>0</v>
      </c>
      <c r="N129" s="142" t="s">
        <v>24</v>
      </c>
      <c r="O129" s="30"/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R129" s="145" t="s">
        <v>84</v>
      </c>
      <c r="AT129" s="145" t="s">
        <v>79</v>
      </c>
      <c r="AU129" s="145" t="s">
        <v>44</v>
      </c>
      <c r="AY129" s="11" t="s">
        <v>77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1" t="s">
        <v>43</v>
      </c>
      <c r="BK129" s="146">
        <f>ROUND(I129*H129,2)</f>
        <v>0</v>
      </c>
      <c r="BL129" s="11" t="s">
        <v>84</v>
      </c>
      <c r="BM129" s="145" t="s">
        <v>85</v>
      </c>
    </row>
    <row r="130" spans="1:65" s="2" customFormat="1" ht="29.25" x14ac:dyDescent="0.2">
      <c r="A130" s="20"/>
      <c r="B130" s="21"/>
      <c r="C130" s="22"/>
      <c r="D130" s="147" t="s">
        <v>86</v>
      </c>
      <c r="E130" s="22"/>
      <c r="F130" s="148" t="s">
        <v>87</v>
      </c>
      <c r="G130" s="22"/>
      <c r="H130" s="22"/>
      <c r="I130" s="48"/>
      <c r="J130" s="22"/>
      <c r="K130" s="22"/>
      <c r="L130" s="23"/>
      <c r="M130" s="149"/>
      <c r="N130" s="150"/>
      <c r="O130" s="30"/>
      <c r="P130" s="30"/>
      <c r="Q130" s="30"/>
      <c r="R130" s="30"/>
      <c r="S130" s="30"/>
      <c r="T130" s="31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T130" s="11" t="s">
        <v>86</v>
      </c>
      <c r="AU130" s="11" t="s">
        <v>44</v>
      </c>
    </row>
    <row r="131" spans="1:65" s="2" customFormat="1" ht="39" x14ac:dyDescent="0.2">
      <c r="A131" s="20"/>
      <c r="B131" s="21"/>
      <c r="C131" s="22"/>
      <c r="D131" s="147" t="s">
        <v>88</v>
      </c>
      <c r="E131" s="22"/>
      <c r="F131" s="151" t="s">
        <v>89</v>
      </c>
      <c r="G131" s="22"/>
      <c r="H131" s="22"/>
      <c r="I131" s="48"/>
      <c r="J131" s="22"/>
      <c r="K131" s="22"/>
      <c r="L131" s="23"/>
      <c r="M131" s="149"/>
      <c r="N131" s="150"/>
      <c r="O131" s="30"/>
      <c r="P131" s="30"/>
      <c r="Q131" s="30"/>
      <c r="R131" s="30"/>
      <c r="S131" s="30"/>
      <c r="T131" s="31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T131" s="11" t="s">
        <v>88</v>
      </c>
      <c r="AU131" s="11" t="s">
        <v>44</v>
      </c>
    </row>
    <row r="132" spans="1:65" s="8" customFormat="1" ht="11.25" x14ac:dyDescent="0.2">
      <c r="B132" s="152"/>
      <c r="C132" s="153"/>
      <c r="D132" s="147" t="s">
        <v>90</v>
      </c>
      <c r="E132" s="154" t="s">
        <v>0</v>
      </c>
      <c r="F132" s="155" t="s">
        <v>91</v>
      </c>
      <c r="G132" s="153"/>
      <c r="H132" s="154" t="s">
        <v>0</v>
      </c>
      <c r="I132" s="156"/>
      <c r="J132" s="153"/>
      <c r="K132" s="153"/>
      <c r="L132" s="157"/>
      <c r="M132" s="158"/>
      <c r="N132" s="159"/>
      <c r="O132" s="159"/>
      <c r="P132" s="159"/>
      <c r="Q132" s="159"/>
      <c r="R132" s="159"/>
      <c r="S132" s="159"/>
      <c r="T132" s="160"/>
      <c r="AT132" s="161" t="s">
        <v>90</v>
      </c>
      <c r="AU132" s="161" t="s">
        <v>44</v>
      </c>
      <c r="AV132" s="8" t="s">
        <v>43</v>
      </c>
      <c r="AW132" s="8" t="s">
        <v>16</v>
      </c>
      <c r="AX132" s="8" t="s">
        <v>42</v>
      </c>
      <c r="AY132" s="161" t="s">
        <v>77</v>
      </c>
    </row>
    <row r="133" spans="1:65" s="8" customFormat="1" ht="11.25" x14ac:dyDescent="0.2">
      <c r="B133" s="152"/>
      <c r="C133" s="153"/>
      <c r="D133" s="147" t="s">
        <v>90</v>
      </c>
      <c r="E133" s="154" t="s">
        <v>0</v>
      </c>
      <c r="F133" s="155" t="s">
        <v>92</v>
      </c>
      <c r="G133" s="153"/>
      <c r="H133" s="154" t="s">
        <v>0</v>
      </c>
      <c r="I133" s="156"/>
      <c r="J133" s="153"/>
      <c r="K133" s="153"/>
      <c r="L133" s="157"/>
      <c r="M133" s="158"/>
      <c r="N133" s="159"/>
      <c r="O133" s="159"/>
      <c r="P133" s="159"/>
      <c r="Q133" s="159"/>
      <c r="R133" s="159"/>
      <c r="S133" s="159"/>
      <c r="T133" s="160"/>
      <c r="AT133" s="161" t="s">
        <v>90</v>
      </c>
      <c r="AU133" s="161" t="s">
        <v>44</v>
      </c>
      <c r="AV133" s="8" t="s">
        <v>43</v>
      </c>
      <c r="AW133" s="8" t="s">
        <v>16</v>
      </c>
      <c r="AX133" s="8" t="s">
        <v>42</v>
      </c>
      <c r="AY133" s="161" t="s">
        <v>77</v>
      </c>
    </row>
    <row r="134" spans="1:65" s="9" customFormat="1" ht="11.25" x14ac:dyDescent="0.2">
      <c r="B134" s="162"/>
      <c r="C134" s="163"/>
      <c r="D134" s="147" t="s">
        <v>90</v>
      </c>
      <c r="E134" s="164" t="s">
        <v>0</v>
      </c>
      <c r="F134" s="165" t="s">
        <v>93</v>
      </c>
      <c r="G134" s="163"/>
      <c r="H134" s="166">
        <v>20.75</v>
      </c>
      <c r="I134" s="167"/>
      <c r="J134" s="163"/>
      <c r="K134" s="163"/>
      <c r="L134" s="168"/>
      <c r="M134" s="169"/>
      <c r="N134" s="170"/>
      <c r="O134" s="170"/>
      <c r="P134" s="170"/>
      <c r="Q134" s="170"/>
      <c r="R134" s="170"/>
      <c r="S134" s="170"/>
      <c r="T134" s="171"/>
      <c r="AT134" s="172" t="s">
        <v>90</v>
      </c>
      <c r="AU134" s="172" t="s">
        <v>44</v>
      </c>
      <c r="AV134" s="9" t="s">
        <v>44</v>
      </c>
      <c r="AW134" s="9" t="s">
        <v>16</v>
      </c>
      <c r="AX134" s="9" t="s">
        <v>42</v>
      </c>
      <c r="AY134" s="172" t="s">
        <v>77</v>
      </c>
    </row>
    <row r="135" spans="1:65" s="8" customFormat="1" ht="11.25" x14ac:dyDescent="0.2">
      <c r="B135" s="152"/>
      <c r="C135" s="153"/>
      <c r="D135" s="147" t="s">
        <v>90</v>
      </c>
      <c r="E135" s="154" t="s">
        <v>0</v>
      </c>
      <c r="F135" s="155" t="s">
        <v>94</v>
      </c>
      <c r="G135" s="153"/>
      <c r="H135" s="154" t="s">
        <v>0</v>
      </c>
      <c r="I135" s="156"/>
      <c r="J135" s="153"/>
      <c r="K135" s="153"/>
      <c r="L135" s="157"/>
      <c r="M135" s="158"/>
      <c r="N135" s="159"/>
      <c r="O135" s="159"/>
      <c r="P135" s="159"/>
      <c r="Q135" s="159"/>
      <c r="R135" s="159"/>
      <c r="S135" s="159"/>
      <c r="T135" s="160"/>
      <c r="AT135" s="161" t="s">
        <v>90</v>
      </c>
      <c r="AU135" s="161" t="s">
        <v>44</v>
      </c>
      <c r="AV135" s="8" t="s">
        <v>43</v>
      </c>
      <c r="AW135" s="8" t="s">
        <v>16</v>
      </c>
      <c r="AX135" s="8" t="s">
        <v>42</v>
      </c>
      <c r="AY135" s="161" t="s">
        <v>77</v>
      </c>
    </row>
    <row r="136" spans="1:65" s="9" customFormat="1" ht="11.25" x14ac:dyDescent="0.2">
      <c r="B136" s="162"/>
      <c r="C136" s="163"/>
      <c r="D136" s="147" t="s">
        <v>90</v>
      </c>
      <c r="E136" s="164" t="s">
        <v>0</v>
      </c>
      <c r="F136" s="165" t="s">
        <v>95</v>
      </c>
      <c r="G136" s="163"/>
      <c r="H136" s="166">
        <v>7.8</v>
      </c>
      <c r="I136" s="167"/>
      <c r="J136" s="163"/>
      <c r="K136" s="163"/>
      <c r="L136" s="168"/>
      <c r="M136" s="169"/>
      <c r="N136" s="170"/>
      <c r="O136" s="170"/>
      <c r="P136" s="170"/>
      <c r="Q136" s="170"/>
      <c r="R136" s="170"/>
      <c r="S136" s="170"/>
      <c r="T136" s="171"/>
      <c r="AT136" s="172" t="s">
        <v>90</v>
      </c>
      <c r="AU136" s="172" t="s">
        <v>44</v>
      </c>
      <c r="AV136" s="9" t="s">
        <v>44</v>
      </c>
      <c r="AW136" s="9" t="s">
        <v>16</v>
      </c>
      <c r="AX136" s="9" t="s">
        <v>42</v>
      </c>
      <c r="AY136" s="172" t="s">
        <v>77</v>
      </c>
    </row>
    <row r="137" spans="1:65" s="10" customFormat="1" ht="11.25" x14ac:dyDescent="0.2">
      <c r="B137" s="173"/>
      <c r="C137" s="174"/>
      <c r="D137" s="147" t="s">
        <v>90</v>
      </c>
      <c r="E137" s="175" t="s">
        <v>0</v>
      </c>
      <c r="F137" s="176" t="s">
        <v>96</v>
      </c>
      <c r="G137" s="174"/>
      <c r="H137" s="177">
        <v>28.55</v>
      </c>
      <c r="I137" s="178"/>
      <c r="J137" s="174"/>
      <c r="K137" s="174"/>
      <c r="L137" s="179"/>
      <c r="M137" s="180"/>
      <c r="N137" s="181"/>
      <c r="O137" s="181"/>
      <c r="P137" s="181"/>
      <c r="Q137" s="181"/>
      <c r="R137" s="181"/>
      <c r="S137" s="181"/>
      <c r="T137" s="182"/>
      <c r="AT137" s="183" t="s">
        <v>90</v>
      </c>
      <c r="AU137" s="183" t="s">
        <v>44</v>
      </c>
      <c r="AV137" s="10" t="s">
        <v>84</v>
      </c>
      <c r="AW137" s="10" t="s">
        <v>16</v>
      </c>
      <c r="AX137" s="10" t="s">
        <v>43</v>
      </c>
      <c r="AY137" s="183" t="s">
        <v>77</v>
      </c>
    </row>
    <row r="138" spans="1:65" s="2" customFormat="1" ht="16.5" customHeight="1" x14ac:dyDescent="0.2">
      <c r="A138" s="20"/>
      <c r="B138" s="21"/>
      <c r="C138" s="134" t="s">
        <v>44</v>
      </c>
      <c r="D138" s="134" t="s">
        <v>79</v>
      </c>
      <c r="E138" s="135" t="s">
        <v>97</v>
      </c>
      <c r="F138" s="136" t="s">
        <v>98</v>
      </c>
      <c r="G138" s="137" t="s">
        <v>99</v>
      </c>
      <c r="H138" s="138">
        <v>69.150000000000006</v>
      </c>
      <c r="I138" s="139"/>
      <c r="J138" s="140">
        <f>ROUND(I138*H138,2)</f>
        <v>0</v>
      </c>
      <c r="K138" s="136" t="s">
        <v>83</v>
      </c>
      <c r="L138" s="23"/>
      <c r="M138" s="141" t="s">
        <v>0</v>
      </c>
      <c r="N138" s="142" t="s">
        <v>24</v>
      </c>
      <c r="O138" s="30"/>
      <c r="P138" s="143">
        <f>O138*H138</f>
        <v>0</v>
      </c>
      <c r="Q138" s="143">
        <v>5.8E-4</v>
      </c>
      <c r="R138" s="143">
        <f>Q138*H138</f>
        <v>4.0107000000000004E-2</v>
      </c>
      <c r="S138" s="143">
        <v>0</v>
      </c>
      <c r="T138" s="144">
        <f>S138*H138</f>
        <v>0</v>
      </c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R138" s="145" t="s">
        <v>84</v>
      </c>
      <c r="AT138" s="145" t="s">
        <v>79</v>
      </c>
      <c r="AU138" s="145" t="s">
        <v>44</v>
      </c>
      <c r="AY138" s="11" t="s">
        <v>77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1" t="s">
        <v>43</v>
      </c>
      <c r="BK138" s="146">
        <f>ROUND(I138*H138,2)</f>
        <v>0</v>
      </c>
      <c r="BL138" s="11" t="s">
        <v>84</v>
      </c>
      <c r="BM138" s="145" t="s">
        <v>100</v>
      </c>
    </row>
    <row r="139" spans="1:65" s="2" customFormat="1" ht="19.5" x14ac:dyDescent="0.2">
      <c r="A139" s="20"/>
      <c r="B139" s="21"/>
      <c r="C139" s="22"/>
      <c r="D139" s="147" t="s">
        <v>86</v>
      </c>
      <c r="E139" s="22"/>
      <c r="F139" s="148" t="s">
        <v>101</v>
      </c>
      <c r="G139" s="22"/>
      <c r="H139" s="22"/>
      <c r="I139" s="48"/>
      <c r="J139" s="22"/>
      <c r="K139" s="22"/>
      <c r="L139" s="23"/>
      <c r="M139" s="149"/>
      <c r="N139" s="150"/>
      <c r="O139" s="30"/>
      <c r="P139" s="30"/>
      <c r="Q139" s="30"/>
      <c r="R139" s="30"/>
      <c r="S139" s="30"/>
      <c r="T139" s="31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T139" s="11" t="s">
        <v>86</v>
      </c>
      <c r="AU139" s="11" t="s">
        <v>44</v>
      </c>
    </row>
    <row r="140" spans="1:65" s="2" customFormat="1" ht="29.25" x14ac:dyDescent="0.2">
      <c r="A140" s="20"/>
      <c r="B140" s="21"/>
      <c r="C140" s="22"/>
      <c r="D140" s="147" t="s">
        <v>88</v>
      </c>
      <c r="E140" s="22"/>
      <c r="F140" s="151" t="s">
        <v>102</v>
      </c>
      <c r="G140" s="22"/>
      <c r="H140" s="22"/>
      <c r="I140" s="48"/>
      <c r="J140" s="22"/>
      <c r="K140" s="22"/>
      <c r="L140" s="23"/>
      <c r="M140" s="149"/>
      <c r="N140" s="150"/>
      <c r="O140" s="30"/>
      <c r="P140" s="30"/>
      <c r="Q140" s="30"/>
      <c r="R140" s="30"/>
      <c r="S140" s="30"/>
      <c r="T140" s="31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T140" s="11" t="s">
        <v>88</v>
      </c>
      <c r="AU140" s="11" t="s">
        <v>44</v>
      </c>
    </row>
    <row r="141" spans="1:65" s="8" customFormat="1" ht="11.25" x14ac:dyDescent="0.2">
      <c r="B141" s="152"/>
      <c r="C141" s="153"/>
      <c r="D141" s="147" t="s">
        <v>90</v>
      </c>
      <c r="E141" s="154" t="s">
        <v>0</v>
      </c>
      <c r="F141" s="155" t="s">
        <v>103</v>
      </c>
      <c r="G141" s="153"/>
      <c r="H141" s="154" t="s">
        <v>0</v>
      </c>
      <c r="I141" s="156"/>
      <c r="J141" s="153"/>
      <c r="K141" s="153"/>
      <c r="L141" s="157"/>
      <c r="M141" s="158"/>
      <c r="N141" s="159"/>
      <c r="O141" s="159"/>
      <c r="P141" s="159"/>
      <c r="Q141" s="159"/>
      <c r="R141" s="159"/>
      <c r="S141" s="159"/>
      <c r="T141" s="160"/>
      <c r="AT141" s="161" t="s">
        <v>90</v>
      </c>
      <c r="AU141" s="161" t="s">
        <v>44</v>
      </c>
      <c r="AV141" s="8" t="s">
        <v>43</v>
      </c>
      <c r="AW141" s="8" t="s">
        <v>16</v>
      </c>
      <c r="AX141" s="8" t="s">
        <v>42</v>
      </c>
      <c r="AY141" s="161" t="s">
        <v>77</v>
      </c>
    </row>
    <row r="142" spans="1:65" s="9" customFormat="1" ht="11.25" x14ac:dyDescent="0.2">
      <c r="B142" s="162"/>
      <c r="C142" s="163"/>
      <c r="D142" s="147" t="s">
        <v>90</v>
      </c>
      <c r="E142" s="164" t="s">
        <v>0</v>
      </c>
      <c r="F142" s="165" t="s">
        <v>104</v>
      </c>
      <c r="G142" s="163"/>
      <c r="H142" s="166">
        <v>69.150000000000006</v>
      </c>
      <c r="I142" s="167"/>
      <c r="J142" s="163"/>
      <c r="K142" s="163"/>
      <c r="L142" s="168"/>
      <c r="M142" s="169"/>
      <c r="N142" s="170"/>
      <c r="O142" s="170"/>
      <c r="P142" s="170"/>
      <c r="Q142" s="170"/>
      <c r="R142" s="170"/>
      <c r="S142" s="170"/>
      <c r="T142" s="171"/>
      <c r="AT142" s="172" t="s">
        <v>90</v>
      </c>
      <c r="AU142" s="172" t="s">
        <v>44</v>
      </c>
      <c r="AV142" s="9" t="s">
        <v>44</v>
      </c>
      <c r="AW142" s="9" t="s">
        <v>16</v>
      </c>
      <c r="AX142" s="9" t="s">
        <v>43</v>
      </c>
      <c r="AY142" s="172" t="s">
        <v>77</v>
      </c>
    </row>
    <row r="143" spans="1:65" s="2" customFormat="1" ht="16.5" customHeight="1" x14ac:dyDescent="0.2">
      <c r="A143" s="20"/>
      <c r="B143" s="21"/>
      <c r="C143" s="134" t="s">
        <v>105</v>
      </c>
      <c r="D143" s="134" t="s">
        <v>79</v>
      </c>
      <c r="E143" s="135" t="s">
        <v>106</v>
      </c>
      <c r="F143" s="136" t="s">
        <v>107</v>
      </c>
      <c r="G143" s="137" t="s">
        <v>99</v>
      </c>
      <c r="H143" s="138">
        <v>69.150000000000006</v>
      </c>
      <c r="I143" s="139"/>
      <c r="J143" s="140">
        <f>ROUND(I143*H143,2)</f>
        <v>0</v>
      </c>
      <c r="K143" s="136" t="s">
        <v>83</v>
      </c>
      <c r="L143" s="23"/>
      <c r="M143" s="141" t="s">
        <v>0</v>
      </c>
      <c r="N143" s="142" t="s">
        <v>24</v>
      </c>
      <c r="O143" s="30"/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R143" s="145" t="s">
        <v>84</v>
      </c>
      <c r="AT143" s="145" t="s">
        <v>79</v>
      </c>
      <c r="AU143" s="145" t="s">
        <v>44</v>
      </c>
      <c r="AY143" s="11" t="s">
        <v>77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1" t="s">
        <v>43</v>
      </c>
      <c r="BK143" s="146">
        <f>ROUND(I143*H143,2)</f>
        <v>0</v>
      </c>
      <c r="BL143" s="11" t="s">
        <v>84</v>
      </c>
      <c r="BM143" s="145" t="s">
        <v>108</v>
      </c>
    </row>
    <row r="144" spans="1:65" s="2" customFormat="1" ht="19.5" x14ac:dyDescent="0.2">
      <c r="A144" s="20"/>
      <c r="B144" s="21"/>
      <c r="C144" s="22"/>
      <c r="D144" s="147" t="s">
        <v>86</v>
      </c>
      <c r="E144" s="22"/>
      <c r="F144" s="148" t="s">
        <v>109</v>
      </c>
      <c r="G144" s="22"/>
      <c r="H144" s="22"/>
      <c r="I144" s="48"/>
      <c r="J144" s="22"/>
      <c r="K144" s="22"/>
      <c r="L144" s="23"/>
      <c r="M144" s="149"/>
      <c r="N144" s="150"/>
      <c r="O144" s="30"/>
      <c r="P144" s="30"/>
      <c r="Q144" s="30"/>
      <c r="R144" s="30"/>
      <c r="S144" s="30"/>
      <c r="T144" s="31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T144" s="11" t="s">
        <v>86</v>
      </c>
      <c r="AU144" s="11" t="s">
        <v>44</v>
      </c>
    </row>
    <row r="145" spans="1:65" s="8" customFormat="1" ht="11.25" x14ac:dyDescent="0.2">
      <c r="B145" s="152"/>
      <c r="C145" s="153"/>
      <c r="D145" s="147" t="s">
        <v>90</v>
      </c>
      <c r="E145" s="154" t="s">
        <v>0</v>
      </c>
      <c r="F145" s="155" t="s">
        <v>110</v>
      </c>
      <c r="G145" s="153"/>
      <c r="H145" s="154" t="s">
        <v>0</v>
      </c>
      <c r="I145" s="156"/>
      <c r="J145" s="153"/>
      <c r="K145" s="153"/>
      <c r="L145" s="157"/>
      <c r="M145" s="158"/>
      <c r="N145" s="159"/>
      <c r="O145" s="159"/>
      <c r="P145" s="159"/>
      <c r="Q145" s="159"/>
      <c r="R145" s="159"/>
      <c r="S145" s="159"/>
      <c r="T145" s="160"/>
      <c r="AT145" s="161" t="s">
        <v>90</v>
      </c>
      <c r="AU145" s="161" t="s">
        <v>44</v>
      </c>
      <c r="AV145" s="8" t="s">
        <v>43</v>
      </c>
      <c r="AW145" s="8" t="s">
        <v>16</v>
      </c>
      <c r="AX145" s="8" t="s">
        <v>42</v>
      </c>
      <c r="AY145" s="161" t="s">
        <v>77</v>
      </c>
    </row>
    <row r="146" spans="1:65" s="9" customFormat="1" ht="11.25" x14ac:dyDescent="0.2">
      <c r="B146" s="162"/>
      <c r="C146" s="163"/>
      <c r="D146" s="147" t="s">
        <v>90</v>
      </c>
      <c r="E146" s="164" t="s">
        <v>0</v>
      </c>
      <c r="F146" s="165" t="s">
        <v>104</v>
      </c>
      <c r="G146" s="163"/>
      <c r="H146" s="166">
        <v>69.150000000000006</v>
      </c>
      <c r="I146" s="167"/>
      <c r="J146" s="163"/>
      <c r="K146" s="163"/>
      <c r="L146" s="168"/>
      <c r="M146" s="169"/>
      <c r="N146" s="170"/>
      <c r="O146" s="170"/>
      <c r="P146" s="170"/>
      <c r="Q146" s="170"/>
      <c r="R146" s="170"/>
      <c r="S146" s="170"/>
      <c r="T146" s="171"/>
      <c r="AT146" s="172" t="s">
        <v>90</v>
      </c>
      <c r="AU146" s="172" t="s">
        <v>44</v>
      </c>
      <c r="AV146" s="9" t="s">
        <v>44</v>
      </c>
      <c r="AW146" s="9" t="s">
        <v>16</v>
      </c>
      <c r="AX146" s="9" t="s">
        <v>43</v>
      </c>
      <c r="AY146" s="172" t="s">
        <v>77</v>
      </c>
    </row>
    <row r="147" spans="1:65" s="2" customFormat="1" ht="21.75" customHeight="1" x14ac:dyDescent="0.2">
      <c r="A147" s="20"/>
      <c r="B147" s="21"/>
      <c r="C147" s="134" t="s">
        <v>84</v>
      </c>
      <c r="D147" s="134" t="s">
        <v>79</v>
      </c>
      <c r="E147" s="135" t="s">
        <v>111</v>
      </c>
      <c r="F147" s="136" t="s">
        <v>112</v>
      </c>
      <c r="G147" s="137" t="s">
        <v>82</v>
      </c>
      <c r="H147" s="138">
        <v>23.28</v>
      </c>
      <c r="I147" s="139"/>
      <c r="J147" s="140">
        <f>ROUND(I147*H147,2)</f>
        <v>0</v>
      </c>
      <c r="K147" s="136" t="s">
        <v>83</v>
      </c>
      <c r="L147" s="23"/>
      <c r="M147" s="141" t="s">
        <v>0</v>
      </c>
      <c r="N147" s="142" t="s">
        <v>24</v>
      </c>
      <c r="O147" s="30"/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R147" s="145" t="s">
        <v>84</v>
      </c>
      <c r="AT147" s="145" t="s">
        <v>79</v>
      </c>
      <c r="AU147" s="145" t="s">
        <v>44</v>
      </c>
      <c r="AY147" s="11" t="s">
        <v>77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1" t="s">
        <v>43</v>
      </c>
      <c r="BK147" s="146">
        <f>ROUND(I147*H147,2)</f>
        <v>0</v>
      </c>
      <c r="BL147" s="11" t="s">
        <v>84</v>
      </c>
      <c r="BM147" s="145" t="s">
        <v>113</v>
      </c>
    </row>
    <row r="148" spans="1:65" s="2" customFormat="1" ht="29.25" x14ac:dyDescent="0.2">
      <c r="A148" s="20"/>
      <c r="B148" s="21"/>
      <c r="C148" s="22"/>
      <c r="D148" s="147" t="s">
        <v>86</v>
      </c>
      <c r="E148" s="22"/>
      <c r="F148" s="148" t="s">
        <v>114</v>
      </c>
      <c r="G148" s="22"/>
      <c r="H148" s="22"/>
      <c r="I148" s="48"/>
      <c r="J148" s="22"/>
      <c r="K148" s="22"/>
      <c r="L148" s="23"/>
      <c r="M148" s="149"/>
      <c r="N148" s="150"/>
      <c r="O148" s="30"/>
      <c r="P148" s="30"/>
      <c r="Q148" s="30"/>
      <c r="R148" s="30"/>
      <c r="S148" s="30"/>
      <c r="T148" s="31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T148" s="11" t="s">
        <v>86</v>
      </c>
      <c r="AU148" s="11" t="s">
        <v>44</v>
      </c>
    </row>
    <row r="149" spans="1:65" s="2" customFormat="1" ht="185.25" x14ac:dyDescent="0.2">
      <c r="A149" s="20"/>
      <c r="B149" s="21"/>
      <c r="C149" s="22"/>
      <c r="D149" s="147" t="s">
        <v>88</v>
      </c>
      <c r="E149" s="22"/>
      <c r="F149" s="151" t="s">
        <v>115</v>
      </c>
      <c r="G149" s="22"/>
      <c r="H149" s="22"/>
      <c r="I149" s="48"/>
      <c r="J149" s="22"/>
      <c r="K149" s="22"/>
      <c r="L149" s="23"/>
      <c r="M149" s="149"/>
      <c r="N149" s="150"/>
      <c r="O149" s="30"/>
      <c r="P149" s="30"/>
      <c r="Q149" s="30"/>
      <c r="R149" s="30"/>
      <c r="S149" s="30"/>
      <c r="T149" s="31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T149" s="11" t="s">
        <v>88</v>
      </c>
      <c r="AU149" s="11" t="s">
        <v>44</v>
      </c>
    </row>
    <row r="150" spans="1:65" s="8" customFormat="1" ht="11.25" x14ac:dyDescent="0.2">
      <c r="B150" s="152"/>
      <c r="C150" s="153"/>
      <c r="D150" s="147" t="s">
        <v>90</v>
      </c>
      <c r="E150" s="154" t="s">
        <v>0</v>
      </c>
      <c r="F150" s="155" t="s">
        <v>116</v>
      </c>
      <c r="G150" s="153"/>
      <c r="H150" s="154" t="s">
        <v>0</v>
      </c>
      <c r="I150" s="156"/>
      <c r="J150" s="153"/>
      <c r="K150" s="153"/>
      <c r="L150" s="157"/>
      <c r="M150" s="158"/>
      <c r="N150" s="159"/>
      <c r="O150" s="159"/>
      <c r="P150" s="159"/>
      <c r="Q150" s="159"/>
      <c r="R150" s="159"/>
      <c r="S150" s="159"/>
      <c r="T150" s="160"/>
      <c r="AT150" s="161" t="s">
        <v>90</v>
      </c>
      <c r="AU150" s="161" t="s">
        <v>44</v>
      </c>
      <c r="AV150" s="8" t="s">
        <v>43</v>
      </c>
      <c r="AW150" s="8" t="s">
        <v>16</v>
      </c>
      <c r="AX150" s="8" t="s">
        <v>42</v>
      </c>
      <c r="AY150" s="161" t="s">
        <v>77</v>
      </c>
    </row>
    <row r="151" spans="1:65" s="8" customFormat="1" ht="11.25" x14ac:dyDescent="0.2">
      <c r="B151" s="152"/>
      <c r="C151" s="153"/>
      <c r="D151" s="147" t="s">
        <v>90</v>
      </c>
      <c r="E151" s="154" t="s">
        <v>0</v>
      </c>
      <c r="F151" s="155" t="s">
        <v>117</v>
      </c>
      <c r="G151" s="153"/>
      <c r="H151" s="154" t="s">
        <v>0</v>
      </c>
      <c r="I151" s="156"/>
      <c r="J151" s="153"/>
      <c r="K151" s="153"/>
      <c r="L151" s="157"/>
      <c r="M151" s="158"/>
      <c r="N151" s="159"/>
      <c r="O151" s="159"/>
      <c r="P151" s="159"/>
      <c r="Q151" s="159"/>
      <c r="R151" s="159"/>
      <c r="S151" s="159"/>
      <c r="T151" s="160"/>
      <c r="AT151" s="161" t="s">
        <v>90</v>
      </c>
      <c r="AU151" s="161" t="s">
        <v>44</v>
      </c>
      <c r="AV151" s="8" t="s">
        <v>43</v>
      </c>
      <c r="AW151" s="8" t="s">
        <v>16</v>
      </c>
      <c r="AX151" s="8" t="s">
        <v>42</v>
      </c>
      <c r="AY151" s="161" t="s">
        <v>77</v>
      </c>
    </row>
    <row r="152" spans="1:65" s="9" customFormat="1" ht="11.25" x14ac:dyDescent="0.2">
      <c r="B152" s="162"/>
      <c r="C152" s="163"/>
      <c r="D152" s="147" t="s">
        <v>90</v>
      </c>
      <c r="E152" s="164" t="s">
        <v>0</v>
      </c>
      <c r="F152" s="165" t="s">
        <v>118</v>
      </c>
      <c r="G152" s="163"/>
      <c r="H152" s="166">
        <v>23.28</v>
      </c>
      <c r="I152" s="167"/>
      <c r="J152" s="163"/>
      <c r="K152" s="163"/>
      <c r="L152" s="168"/>
      <c r="M152" s="169"/>
      <c r="N152" s="170"/>
      <c r="O152" s="170"/>
      <c r="P152" s="170"/>
      <c r="Q152" s="170"/>
      <c r="R152" s="170"/>
      <c r="S152" s="170"/>
      <c r="T152" s="171"/>
      <c r="AT152" s="172" t="s">
        <v>90</v>
      </c>
      <c r="AU152" s="172" t="s">
        <v>44</v>
      </c>
      <c r="AV152" s="9" t="s">
        <v>44</v>
      </c>
      <c r="AW152" s="9" t="s">
        <v>16</v>
      </c>
      <c r="AX152" s="9" t="s">
        <v>43</v>
      </c>
      <c r="AY152" s="172" t="s">
        <v>77</v>
      </c>
    </row>
    <row r="153" spans="1:65" s="2" customFormat="1" ht="21.75" customHeight="1" x14ac:dyDescent="0.2">
      <c r="A153" s="20"/>
      <c r="B153" s="21"/>
      <c r="C153" s="134" t="s">
        <v>119</v>
      </c>
      <c r="D153" s="134" t="s">
        <v>79</v>
      </c>
      <c r="E153" s="135" t="s">
        <v>120</v>
      </c>
      <c r="F153" s="136" t="s">
        <v>121</v>
      </c>
      <c r="G153" s="137" t="s">
        <v>82</v>
      </c>
      <c r="H153" s="138">
        <v>3.54</v>
      </c>
      <c r="I153" s="139"/>
      <c r="J153" s="140">
        <f>ROUND(I153*H153,2)</f>
        <v>0</v>
      </c>
      <c r="K153" s="136" t="s">
        <v>83</v>
      </c>
      <c r="L153" s="23"/>
      <c r="M153" s="141" t="s">
        <v>0</v>
      </c>
      <c r="N153" s="142" t="s">
        <v>24</v>
      </c>
      <c r="O153" s="30"/>
      <c r="P153" s="143">
        <f>O153*H153</f>
        <v>0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R153" s="145" t="s">
        <v>84</v>
      </c>
      <c r="AT153" s="145" t="s">
        <v>79</v>
      </c>
      <c r="AU153" s="145" t="s">
        <v>44</v>
      </c>
      <c r="AY153" s="11" t="s">
        <v>77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1" t="s">
        <v>43</v>
      </c>
      <c r="BK153" s="146">
        <f>ROUND(I153*H153,2)</f>
        <v>0</v>
      </c>
      <c r="BL153" s="11" t="s">
        <v>84</v>
      </c>
      <c r="BM153" s="145" t="s">
        <v>122</v>
      </c>
    </row>
    <row r="154" spans="1:65" s="2" customFormat="1" ht="39" x14ac:dyDescent="0.2">
      <c r="A154" s="20"/>
      <c r="B154" s="21"/>
      <c r="C154" s="22"/>
      <c r="D154" s="147" t="s">
        <v>86</v>
      </c>
      <c r="E154" s="22"/>
      <c r="F154" s="148" t="s">
        <v>123</v>
      </c>
      <c r="G154" s="22"/>
      <c r="H154" s="22"/>
      <c r="I154" s="48"/>
      <c r="J154" s="22"/>
      <c r="K154" s="22"/>
      <c r="L154" s="23"/>
      <c r="M154" s="149"/>
      <c r="N154" s="150"/>
      <c r="O154" s="30"/>
      <c r="P154" s="30"/>
      <c r="Q154" s="30"/>
      <c r="R154" s="30"/>
      <c r="S154" s="30"/>
      <c r="T154" s="31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T154" s="11" t="s">
        <v>86</v>
      </c>
      <c r="AU154" s="11" t="s">
        <v>44</v>
      </c>
    </row>
    <row r="155" spans="1:65" s="2" customFormat="1" ht="87.75" x14ac:dyDescent="0.2">
      <c r="A155" s="20"/>
      <c r="B155" s="21"/>
      <c r="C155" s="22"/>
      <c r="D155" s="147" t="s">
        <v>88</v>
      </c>
      <c r="E155" s="22"/>
      <c r="F155" s="151" t="s">
        <v>124</v>
      </c>
      <c r="G155" s="22"/>
      <c r="H155" s="22"/>
      <c r="I155" s="48"/>
      <c r="J155" s="22"/>
      <c r="K155" s="22"/>
      <c r="L155" s="23"/>
      <c r="M155" s="149"/>
      <c r="N155" s="150"/>
      <c r="O155" s="30"/>
      <c r="P155" s="30"/>
      <c r="Q155" s="30"/>
      <c r="R155" s="30"/>
      <c r="S155" s="30"/>
      <c r="T155" s="31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T155" s="11" t="s">
        <v>88</v>
      </c>
      <c r="AU155" s="11" t="s">
        <v>44</v>
      </c>
    </row>
    <row r="156" spans="1:65" s="8" customFormat="1" ht="11.25" x14ac:dyDescent="0.2">
      <c r="B156" s="152"/>
      <c r="C156" s="153"/>
      <c r="D156" s="147" t="s">
        <v>90</v>
      </c>
      <c r="E156" s="154" t="s">
        <v>0</v>
      </c>
      <c r="F156" s="155" t="s">
        <v>125</v>
      </c>
      <c r="G156" s="153"/>
      <c r="H156" s="154" t="s">
        <v>0</v>
      </c>
      <c r="I156" s="156"/>
      <c r="J156" s="153"/>
      <c r="K156" s="153"/>
      <c r="L156" s="157"/>
      <c r="M156" s="158"/>
      <c r="N156" s="159"/>
      <c r="O156" s="159"/>
      <c r="P156" s="159"/>
      <c r="Q156" s="159"/>
      <c r="R156" s="159"/>
      <c r="S156" s="159"/>
      <c r="T156" s="160"/>
      <c r="AT156" s="161" t="s">
        <v>90</v>
      </c>
      <c r="AU156" s="161" t="s">
        <v>44</v>
      </c>
      <c r="AV156" s="8" t="s">
        <v>43</v>
      </c>
      <c r="AW156" s="8" t="s">
        <v>16</v>
      </c>
      <c r="AX156" s="8" t="s">
        <v>42</v>
      </c>
      <c r="AY156" s="161" t="s">
        <v>77</v>
      </c>
    </row>
    <row r="157" spans="1:65" s="9" customFormat="1" ht="11.25" x14ac:dyDescent="0.2">
      <c r="B157" s="162"/>
      <c r="C157" s="163"/>
      <c r="D157" s="147" t="s">
        <v>90</v>
      </c>
      <c r="E157" s="164" t="s">
        <v>0</v>
      </c>
      <c r="F157" s="165" t="s">
        <v>126</v>
      </c>
      <c r="G157" s="163"/>
      <c r="H157" s="166">
        <v>3.54</v>
      </c>
      <c r="I157" s="167"/>
      <c r="J157" s="163"/>
      <c r="K157" s="163"/>
      <c r="L157" s="168"/>
      <c r="M157" s="169"/>
      <c r="N157" s="170"/>
      <c r="O157" s="170"/>
      <c r="P157" s="170"/>
      <c r="Q157" s="170"/>
      <c r="R157" s="170"/>
      <c r="S157" s="170"/>
      <c r="T157" s="171"/>
      <c r="AT157" s="172" t="s">
        <v>90</v>
      </c>
      <c r="AU157" s="172" t="s">
        <v>44</v>
      </c>
      <c r="AV157" s="9" t="s">
        <v>44</v>
      </c>
      <c r="AW157" s="9" t="s">
        <v>16</v>
      </c>
      <c r="AX157" s="9" t="s">
        <v>43</v>
      </c>
      <c r="AY157" s="172" t="s">
        <v>77</v>
      </c>
    </row>
    <row r="158" spans="1:65" s="2" customFormat="1" ht="16.5" customHeight="1" x14ac:dyDescent="0.2">
      <c r="A158" s="20"/>
      <c r="B158" s="21"/>
      <c r="C158" s="184" t="s">
        <v>127</v>
      </c>
      <c r="D158" s="184" t="s">
        <v>128</v>
      </c>
      <c r="E158" s="185" t="s">
        <v>129</v>
      </c>
      <c r="F158" s="186" t="s">
        <v>130</v>
      </c>
      <c r="G158" s="187" t="s">
        <v>131</v>
      </c>
      <c r="H158" s="188">
        <v>7.2569999999999997</v>
      </c>
      <c r="I158" s="189"/>
      <c r="J158" s="190">
        <f>ROUND(I158*H158,2)</f>
        <v>0</v>
      </c>
      <c r="K158" s="186" t="s">
        <v>83</v>
      </c>
      <c r="L158" s="191"/>
      <c r="M158" s="192" t="s">
        <v>0</v>
      </c>
      <c r="N158" s="193" t="s">
        <v>24</v>
      </c>
      <c r="O158" s="30"/>
      <c r="P158" s="143">
        <f>O158*H158</f>
        <v>0</v>
      </c>
      <c r="Q158" s="143">
        <v>1</v>
      </c>
      <c r="R158" s="143">
        <f>Q158*H158</f>
        <v>7.2569999999999997</v>
      </c>
      <c r="S158" s="143">
        <v>0</v>
      </c>
      <c r="T158" s="144">
        <f>S158*H158</f>
        <v>0</v>
      </c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R158" s="145" t="s">
        <v>132</v>
      </c>
      <c r="AT158" s="145" t="s">
        <v>128</v>
      </c>
      <c r="AU158" s="145" t="s">
        <v>44</v>
      </c>
      <c r="AY158" s="11" t="s">
        <v>77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1" t="s">
        <v>43</v>
      </c>
      <c r="BK158" s="146">
        <f>ROUND(I158*H158,2)</f>
        <v>0</v>
      </c>
      <c r="BL158" s="11" t="s">
        <v>84</v>
      </c>
      <c r="BM158" s="145" t="s">
        <v>133</v>
      </c>
    </row>
    <row r="159" spans="1:65" s="2" customFormat="1" ht="11.25" x14ac:dyDescent="0.2">
      <c r="A159" s="20"/>
      <c r="B159" s="21"/>
      <c r="C159" s="22"/>
      <c r="D159" s="147" t="s">
        <v>86</v>
      </c>
      <c r="E159" s="22"/>
      <c r="F159" s="148" t="s">
        <v>130</v>
      </c>
      <c r="G159" s="22"/>
      <c r="H159" s="22"/>
      <c r="I159" s="48"/>
      <c r="J159" s="22"/>
      <c r="K159" s="22"/>
      <c r="L159" s="23"/>
      <c r="M159" s="149"/>
      <c r="N159" s="150"/>
      <c r="O159" s="30"/>
      <c r="P159" s="30"/>
      <c r="Q159" s="30"/>
      <c r="R159" s="30"/>
      <c r="S159" s="30"/>
      <c r="T159" s="31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T159" s="11" t="s">
        <v>86</v>
      </c>
      <c r="AU159" s="11" t="s">
        <v>44</v>
      </c>
    </row>
    <row r="160" spans="1:65" s="9" customFormat="1" ht="11.25" x14ac:dyDescent="0.2">
      <c r="B160" s="162"/>
      <c r="C160" s="163"/>
      <c r="D160" s="147" t="s">
        <v>90</v>
      </c>
      <c r="E160" s="163"/>
      <c r="F160" s="165" t="s">
        <v>134</v>
      </c>
      <c r="G160" s="163"/>
      <c r="H160" s="166">
        <v>7.2569999999999997</v>
      </c>
      <c r="I160" s="167"/>
      <c r="J160" s="163"/>
      <c r="K160" s="163"/>
      <c r="L160" s="168"/>
      <c r="M160" s="169"/>
      <c r="N160" s="170"/>
      <c r="O160" s="170"/>
      <c r="P160" s="170"/>
      <c r="Q160" s="170"/>
      <c r="R160" s="170"/>
      <c r="S160" s="170"/>
      <c r="T160" s="171"/>
      <c r="AT160" s="172" t="s">
        <v>90</v>
      </c>
      <c r="AU160" s="172" t="s">
        <v>44</v>
      </c>
      <c r="AV160" s="9" t="s">
        <v>44</v>
      </c>
      <c r="AW160" s="9" t="s">
        <v>1</v>
      </c>
      <c r="AX160" s="9" t="s">
        <v>43</v>
      </c>
      <c r="AY160" s="172" t="s">
        <v>77</v>
      </c>
    </row>
    <row r="161" spans="1:65" s="7" customFormat="1" ht="22.9" customHeight="1" x14ac:dyDescent="0.2">
      <c r="B161" s="118"/>
      <c r="C161" s="119"/>
      <c r="D161" s="120" t="s">
        <v>41</v>
      </c>
      <c r="E161" s="132" t="s">
        <v>84</v>
      </c>
      <c r="F161" s="132" t="s">
        <v>135</v>
      </c>
      <c r="G161" s="119"/>
      <c r="H161" s="119"/>
      <c r="I161" s="122"/>
      <c r="J161" s="133">
        <f>BK161</f>
        <v>0</v>
      </c>
      <c r="K161" s="119"/>
      <c r="L161" s="124"/>
      <c r="M161" s="125"/>
      <c r="N161" s="126"/>
      <c r="O161" s="126"/>
      <c r="P161" s="127">
        <f>SUM(P162:P167)</f>
        <v>0</v>
      </c>
      <c r="Q161" s="126"/>
      <c r="R161" s="127">
        <f>SUM(R162:R167)</f>
        <v>0</v>
      </c>
      <c r="S161" s="126"/>
      <c r="T161" s="128">
        <f>SUM(T162:T167)</f>
        <v>0</v>
      </c>
      <c r="AR161" s="129" t="s">
        <v>43</v>
      </c>
      <c r="AT161" s="130" t="s">
        <v>41</v>
      </c>
      <c r="AU161" s="130" t="s">
        <v>43</v>
      </c>
      <c r="AY161" s="129" t="s">
        <v>77</v>
      </c>
      <c r="BK161" s="131">
        <f>SUM(BK162:BK167)</f>
        <v>0</v>
      </c>
    </row>
    <row r="162" spans="1:65" s="2" customFormat="1" ht="16.5" customHeight="1" x14ac:dyDescent="0.2">
      <c r="A162" s="20"/>
      <c r="B162" s="21"/>
      <c r="C162" s="134" t="s">
        <v>136</v>
      </c>
      <c r="D162" s="134" t="s">
        <v>79</v>
      </c>
      <c r="E162" s="135" t="s">
        <v>137</v>
      </c>
      <c r="F162" s="136" t="s">
        <v>138</v>
      </c>
      <c r="G162" s="137" t="s">
        <v>82</v>
      </c>
      <c r="H162" s="138">
        <v>1.73</v>
      </c>
      <c r="I162" s="139"/>
      <c r="J162" s="140">
        <f>ROUND(I162*H162,2)</f>
        <v>0</v>
      </c>
      <c r="K162" s="136" t="s">
        <v>83</v>
      </c>
      <c r="L162" s="23"/>
      <c r="M162" s="141" t="s">
        <v>0</v>
      </c>
      <c r="N162" s="142" t="s">
        <v>24</v>
      </c>
      <c r="O162" s="30"/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R162" s="145" t="s">
        <v>84</v>
      </c>
      <c r="AT162" s="145" t="s">
        <v>79</v>
      </c>
      <c r="AU162" s="145" t="s">
        <v>44</v>
      </c>
      <c r="AY162" s="11" t="s">
        <v>77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1" t="s">
        <v>43</v>
      </c>
      <c r="BK162" s="146">
        <f>ROUND(I162*H162,2)</f>
        <v>0</v>
      </c>
      <c r="BL162" s="11" t="s">
        <v>84</v>
      </c>
      <c r="BM162" s="145" t="s">
        <v>139</v>
      </c>
    </row>
    <row r="163" spans="1:65" s="2" customFormat="1" ht="19.5" x14ac:dyDescent="0.2">
      <c r="A163" s="20"/>
      <c r="B163" s="21"/>
      <c r="C163" s="22"/>
      <c r="D163" s="147" t="s">
        <v>86</v>
      </c>
      <c r="E163" s="22"/>
      <c r="F163" s="148" t="s">
        <v>140</v>
      </c>
      <c r="G163" s="22"/>
      <c r="H163" s="22"/>
      <c r="I163" s="48"/>
      <c r="J163" s="22"/>
      <c r="K163" s="22"/>
      <c r="L163" s="23"/>
      <c r="M163" s="149"/>
      <c r="N163" s="150"/>
      <c r="O163" s="30"/>
      <c r="P163" s="30"/>
      <c r="Q163" s="30"/>
      <c r="R163" s="30"/>
      <c r="S163" s="30"/>
      <c r="T163" s="31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T163" s="11" t="s">
        <v>86</v>
      </c>
      <c r="AU163" s="11" t="s">
        <v>44</v>
      </c>
    </row>
    <row r="164" spans="1:65" s="2" customFormat="1" ht="39" x14ac:dyDescent="0.2">
      <c r="A164" s="20"/>
      <c r="B164" s="21"/>
      <c r="C164" s="22"/>
      <c r="D164" s="147" t="s">
        <v>88</v>
      </c>
      <c r="E164" s="22"/>
      <c r="F164" s="151" t="s">
        <v>141</v>
      </c>
      <c r="G164" s="22"/>
      <c r="H164" s="22"/>
      <c r="I164" s="48"/>
      <c r="J164" s="22"/>
      <c r="K164" s="22"/>
      <c r="L164" s="23"/>
      <c r="M164" s="149"/>
      <c r="N164" s="150"/>
      <c r="O164" s="30"/>
      <c r="P164" s="30"/>
      <c r="Q164" s="30"/>
      <c r="R164" s="30"/>
      <c r="S164" s="30"/>
      <c r="T164" s="31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T164" s="11" t="s">
        <v>88</v>
      </c>
      <c r="AU164" s="11" t="s">
        <v>44</v>
      </c>
    </row>
    <row r="165" spans="1:65" s="8" customFormat="1" ht="11.25" x14ac:dyDescent="0.2">
      <c r="B165" s="152"/>
      <c r="C165" s="153"/>
      <c r="D165" s="147" t="s">
        <v>90</v>
      </c>
      <c r="E165" s="154" t="s">
        <v>0</v>
      </c>
      <c r="F165" s="155" t="s">
        <v>142</v>
      </c>
      <c r="G165" s="153"/>
      <c r="H165" s="154" t="s">
        <v>0</v>
      </c>
      <c r="I165" s="156"/>
      <c r="J165" s="153"/>
      <c r="K165" s="153"/>
      <c r="L165" s="157"/>
      <c r="M165" s="158"/>
      <c r="N165" s="159"/>
      <c r="O165" s="159"/>
      <c r="P165" s="159"/>
      <c r="Q165" s="159"/>
      <c r="R165" s="159"/>
      <c r="S165" s="159"/>
      <c r="T165" s="160"/>
      <c r="AT165" s="161" t="s">
        <v>90</v>
      </c>
      <c r="AU165" s="161" t="s">
        <v>44</v>
      </c>
      <c r="AV165" s="8" t="s">
        <v>43</v>
      </c>
      <c r="AW165" s="8" t="s">
        <v>16</v>
      </c>
      <c r="AX165" s="8" t="s">
        <v>42</v>
      </c>
      <c r="AY165" s="161" t="s">
        <v>77</v>
      </c>
    </row>
    <row r="166" spans="1:65" s="8" customFormat="1" ht="11.25" x14ac:dyDescent="0.2">
      <c r="B166" s="152"/>
      <c r="C166" s="153"/>
      <c r="D166" s="147" t="s">
        <v>90</v>
      </c>
      <c r="E166" s="154" t="s">
        <v>0</v>
      </c>
      <c r="F166" s="155" t="s">
        <v>92</v>
      </c>
      <c r="G166" s="153"/>
      <c r="H166" s="154" t="s">
        <v>0</v>
      </c>
      <c r="I166" s="156"/>
      <c r="J166" s="153"/>
      <c r="K166" s="153"/>
      <c r="L166" s="157"/>
      <c r="M166" s="158"/>
      <c r="N166" s="159"/>
      <c r="O166" s="159"/>
      <c r="P166" s="159"/>
      <c r="Q166" s="159"/>
      <c r="R166" s="159"/>
      <c r="S166" s="159"/>
      <c r="T166" s="160"/>
      <c r="AT166" s="161" t="s">
        <v>90</v>
      </c>
      <c r="AU166" s="161" t="s">
        <v>44</v>
      </c>
      <c r="AV166" s="8" t="s">
        <v>43</v>
      </c>
      <c r="AW166" s="8" t="s">
        <v>16</v>
      </c>
      <c r="AX166" s="8" t="s">
        <v>42</v>
      </c>
      <c r="AY166" s="161" t="s">
        <v>77</v>
      </c>
    </row>
    <row r="167" spans="1:65" s="9" customFormat="1" ht="11.25" x14ac:dyDescent="0.2">
      <c r="B167" s="162"/>
      <c r="C167" s="163"/>
      <c r="D167" s="147" t="s">
        <v>90</v>
      </c>
      <c r="E167" s="164" t="s">
        <v>0</v>
      </c>
      <c r="F167" s="165" t="s">
        <v>143</v>
      </c>
      <c r="G167" s="163"/>
      <c r="H167" s="166">
        <v>1.73</v>
      </c>
      <c r="I167" s="167"/>
      <c r="J167" s="163"/>
      <c r="K167" s="163"/>
      <c r="L167" s="168"/>
      <c r="M167" s="169"/>
      <c r="N167" s="170"/>
      <c r="O167" s="170"/>
      <c r="P167" s="170"/>
      <c r="Q167" s="170"/>
      <c r="R167" s="170"/>
      <c r="S167" s="170"/>
      <c r="T167" s="171"/>
      <c r="AT167" s="172" t="s">
        <v>90</v>
      </c>
      <c r="AU167" s="172" t="s">
        <v>44</v>
      </c>
      <c r="AV167" s="9" t="s">
        <v>44</v>
      </c>
      <c r="AW167" s="9" t="s">
        <v>16</v>
      </c>
      <c r="AX167" s="9" t="s">
        <v>43</v>
      </c>
      <c r="AY167" s="172" t="s">
        <v>77</v>
      </c>
    </row>
    <row r="168" spans="1:65" s="7" customFormat="1" ht="22.9" customHeight="1" x14ac:dyDescent="0.2">
      <c r="B168" s="118"/>
      <c r="C168" s="119"/>
      <c r="D168" s="120" t="s">
        <v>41</v>
      </c>
      <c r="E168" s="132" t="s">
        <v>132</v>
      </c>
      <c r="F168" s="132" t="s">
        <v>144</v>
      </c>
      <c r="G168" s="119"/>
      <c r="H168" s="119"/>
      <c r="I168" s="122"/>
      <c r="J168" s="133">
        <f>BK168</f>
        <v>0</v>
      </c>
      <c r="K168" s="119"/>
      <c r="L168" s="124"/>
      <c r="M168" s="125"/>
      <c r="N168" s="126"/>
      <c r="O168" s="126"/>
      <c r="P168" s="127">
        <f>SUM(P169:P234)</f>
        <v>0</v>
      </c>
      <c r="Q168" s="126"/>
      <c r="R168" s="127">
        <f>SUM(R169:R234)</f>
        <v>2.7623368999999998</v>
      </c>
      <c r="S168" s="126"/>
      <c r="T168" s="128">
        <f>SUM(T169:T234)</f>
        <v>1.0500000000000001E-2</v>
      </c>
      <c r="AR168" s="129" t="s">
        <v>43</v>
      </c>
      <c r="AT168" s="130" t="s">
        <v>41</v>
      </c>
      <c r="AU168" s="130" t="s">
        <v>43</v>
      </c>
      <c r="AY168" s="129" t="s">
        <v>77</v>
      </c>
      <c r="BK168" s="131">
        <f>SUM(BK169:BK234)</f>
        <v>0</v>
      </c>
    </row>
    <row r="169" spans="1:65" s="2" customFormat="1" ht="21.75" customHeight="1" x14ac:dyDescent="0.2">
      <c r="A169" s="20"/>
      <c r="B169" s="21"/>
      <c r="C169" s="134" t="s">
        <v>132</v>
      </c>
      <c r="D169" s="134" t="s">
        <v>79</v>
      </c>
      <c r="E169" s="135" t="s">
        <v>145</v>
      </c>
      <c r="F169" s="136" t="s">
        <v>146</v>
      </c>
      <c r="G169" s="137" t="s">
        <v>147</v>
      </c>
      <c r="H169" s="138">
        <v>19.670000000000002</v>
      </c>
      <c r="I169" s="139"/>
      <c r="J169" s="140">
        <f>ROUND(I169*H169,2)</f>
        <v>0</v>
      </c>
      <c r="K169" s="136" t="s">
        <v>83</v>
      </c>
      <c r="L169" s="23"/>
      <c r="M169" s="141" t="s">
        <v>0</v>
      </c>
      <c r="N169" s="142" t="s">
        <v>24</v>
      </c>
      <c r="O169" s="30"/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R169" s="145" t="s">
        <v>84</v>
      </c>
      <c r="AT169" s="145" t="s">
        <v>79</v>
      </c>
      <c r="AU169" s="145" t="s">
        <v>44</v>
      </c>
      <c r="AY169" s="11" t="s">
        <v>77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1" t="s">
        <v>43</v>
      </c>
      <c r="BK169" s="146">
        <f>ROUND(I169*H169,2)</f>
        <v>0</v>
      </c>
      <c r="BL169" s="11" t="s">
        <v>84</v>
      </c>
      <c r="BM169" s="145" t="s">
        <v>148</v>
      </c>
    </row>
    <row r="170" spans="1:65" s="2" customFormat="1" ht="29.25" x14ac:dyDescent="0.2">
      <c r="A170" s="20"/>
      <c r="B170" s="21"/>
      <c r="C170" s="22"/>
      <c r="D170" s="147" t="s">
        <v>86</v>
      </c>
      <c r="E170" s="22"/>
      <c r="F170" s="148" t="s">
        <v>149</v>
      </c>
      <c r="G170" s="22"/>
      <c r="H170" s="22"/>
      <c r="I170" s="48"/>
      <c r="J170" s="22"/>
      <c r="K170" s="22"/>
      <c r="L170" s="23"/>
      <c r="M170" s="149"/>
      <c r="N170" s="150"/>
      <c r="O170" s="30"/>
      <c r="P170" s="30"/>
      <c r="Q170" s="30"/>
      <c r="R170" s="30"/>
      <c r="S170" s="30"/>
      <c r="T170" s="31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T170" s="11" t="s">
        <v>86</v>
      </c>
      <c r="AU170" s="11" t="s">
        <v>44</v>
      </c>
    </row>
    <row r="171" spans="1:65" s="2" customFormat="1" ht="68.25" x14ac:dyDescent="0.2">
      <c r="A171" s="20"/>
      <c r="B171" s="21"/>
      <c r="C171" s="22"/>
      <c r="D171" s="147" t="s">
        <v>88</v>
      </c>
      <c r="E171" s="22"/>
      <c r="F171" s="151" t="s">
        <v>150</v>
      </c>
      <c r="G171" s="22"/>
      <c r="H171" s="22"/>
      <c r="I171" s="48"/>
      <c r="J171" s="22"/>
      <c r="K171" s="22"/>
      <c r="L171" s="23"/>
      <c r="M171" s="149"/>
      <c r="N171" s="150"/>
      <c r="O171" s="30"/>
      <c r="P171" s="30"/>
      <c r="Q171" s="30"/>
      <c r="R171" s="30"/>
      <c r="S171" s="30"/>
      <c r="T171" s="31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T171" s="11" t="s">
        <v>88</v>
      </c>
      <c r="AU171" s="11" t="s">
        <v>44</v>
      </c>
    </row>
    <row r="172" spans="1:65" s="8" customFormat="1" ht="11.25" x14ac:dyDescent="0.2">
      <c r="B172" s="152"/>
      <c r="C172" s="153"/>
      <c r="D172" s="147" t="s">
        <v>90</v>
      </c>
      <c r="E172" s="154" t="s">
        <v>0</v>
      </c>
      <c r="F172" s="155" t="s">
        <v>151</v>
      </c>
      <c r="G172" s="153"/>
      <c r="H172" s="154" t="s">
        <v>0</v>
      </c>
      <c r="I172" s="156"/>
      <c r="J172" s="153"/>
      <c r="K172" s="153"/>
      <c r="L172" s="157"/>
      <c r="M172" s="158"/>
      <c r="N172" s="159"/>
      <c r="O172" s="159"/>
      <c r="P172" s="159"/>
      <c r="Q172" s="159"/>
      <c r="R172" s="159"/>
      <c r="S172" s="159"/>
      <c r="T172" s="160"/>
      <c r="AT172" s="161" t="s">
        <v>90</v>
      </c>
      <c r="AU172" s="161" t="s">
        <v>44</v>
      </c>
      <c r="AV172" s="8" t="s">
        <v>43</v>
      </c>
      <c r="AW172" s="8" t="s">
        <v>16</v>
      </c>
      <c r="AX172" s="8" t="s">
        <v>42</v>
      </c>
      <c r="AY172" s="161" t="s">
        <v>77</v>
      </c>
    </row>
    <row r="173" spans="1:65" s="8" customFormat="1" ht="11.25" x14ac:dyDescent="0.2">
      <c r="B173" s="152"/>
      <c r="C173" s="153"/>
      <c r="D173" s="147" t="s">
        <v>90</v>
      </c>
      <c r="E173" s="154" t="s">
        <v>0</v>
      </c>
      <c r="F173" s="155" t="s">
        <v>92</v>
      </c>
      <c r="G173" s="153"/>
      <c r="H173" s="154" t="s">
        <v>0</v>
      </c>
      <c r="I173" s="156"/>
      <c r="J173" s="153"/>
      <c r="K173" s="153"/>
      <c r="L173" s="157"/>
      <c r="M173" s="158"/>
      <c r="N173" s="159"/>
      <c r="O173" s="159"/>
      <c r="P173" s="159"/>
      <c r="Q173" s="159"/>
      <c r="R173" s="159"/>
      <c r="S173" s="159"/>
      <c r="T173" s="160"/>
      <c r="AT173" s="161" t="s">
        <v>90</v>
      </c>
      <c r="AU173" s="161" t="s">
        <v>44</v>
      </c>
      <c r="AV173" s="8" t="s">
        <v>43</v>
      </c>
      <c r="AW173" s="8" t="s">
        <v>16</v>
      </c>
      <c r="AX173" s="8" t="s">
        <v>42</v>
      </c>
      <c r="AY173" s="161" t="s">
        <v>77</v>
      </c>
    </row>
    <row r="174" spans="1:65" s="9" customFormat="1" ht="11.25" x14ac:dyDescent="0.2">
      <c r="B174" s="162"/>
      <c r="C174" s="163"/>
      <c r="D174" s="147" t="s">
        <v>90</v>
      </c>
      <c r="E174" s="164" t="s">
        <v>0</v>
      </c>
      <c r="F174" s="165" t="s">
        <v>152</v>
      </c>
      <c r="G174" s="163"/>
      <c r="H174" s="166">
        <v>19.670000000000002</v>
      </c>
      <c r="I174" s="167"/>
      <c r="J174" s="163"/>
      <c r="K174" s="163"/>
      <c r="L174" s="168"/>
      <c r="M174" s="169"/>
      <c r="N174" s="170"/>
      <c r="O174" s="170"/>
      <c r="P174" s="170"/>
      <c r="Q174" s="170"/>
      <c r="R174" s="170"/>
      <c r="S174" s="170"/>
      <c r="T174" s="171"/>
      <c r="AT174" s="172" t="s">
        <v>90</v>
      </c>
      <c r="AU174" s="172" t="s">
        <v>44</v>
      </c>
      <c r="AV174" s="9" t="s">
        <v>44</v>
      </c>
      <c r="AW174" s="9" t="s">
        <v>16</v>
      </c>
      <c r="AX174" s="9" t="s">
        <v>43</v>
      </c>
      <c r="AY174" s="172" t="s">
        <v>77</v>
      </c>
    </row>
    <row r="175" spans="1:65" s="2" customFormat="1" ht="16.5" customHeight="1" x14ac:dyDescent="0.2">
      <c r="A175" s="20"/>
      <c r="B175" s="21"/>
      <c r="C175" s="184" t="s">
        <v>153</v>
      </c>
      <c r="D175" s="184" t="s">
        <v>128</v>
      </c>
      <c r="E175" s="185" t="s">
        <v>154</v>
      </c>
      <c r="F175" s="186" t="s">
        <v>155</v>
      </c>
      <c r="G175" s="187" t="s">
        <v>147</v>
      </c>
      <c r="H175" s="188">
        <v>19.965</v>
      </c>
      <c r="I175" s="189"/>
      <c r="J175" s="190">
        <f>ROUND(I175*H175,2)</f>
        <v>0</v>
      </c>
      <c r="K175" s="186" t="s">
        <v>83</v>
      </c>
      <c r="L175" s="191"/>
      <c r="M175" s="192" t="s">
        <v>0</v>
      </c>
      <c r="N175" s="193" t="s">
        <v>24</v>
      </c>
      <c r="O175" s="30"/>
      <c r="P175" s="143">
        <f>O175*H175</f>
        <v>0</v>
      </c>
      <c r="Q175" s="143">
        <v>6.6E-4</v>
      </c>
      <c r="R175" s="143">
        <f>Q175*H175</f>
        <v>1.31769E-2</v>
      </c>
      <c r="S175" s="143">
        <v>0</v>
      </c>
      <c r="T175" s="144">
        <f>S175*H175</f>
        <v>0</v>
      </c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R175" s="145" t="s">
        <v>132</v>
      </c>
      <c r="AT175" s="145" t="s">
        <v>128</v>
      </c>
      <c r="AU175" s="145" t="s">
        <v>44</v>
      </c>
      <c r="AY175" s="11" t="s">
        <v>77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1" t="s">
        <v>43</v>
      </c>
      <c r="BK175" s="146">
        <f>ROUND(I175*H175,2)</f>
        <v>0</v>
      </c>
      <c r="BL175" s="11" t="s">
        <v>84</v>
      </c>
      <c r="BM175" s="145" t="s">
        <v>156</v>
      </c>
    </row>
    <row r="176" spans="1:65" s="2" customFormat="1" ht="11.25" x14ac:dyDescent="0.2">
      <c r="A176" s="20"/>
      <c r="B176" s="21"/>
      <c r="C176" s="22"/>
      <c r="D176" s="147" t="s">
        <v>86</v>
      </c>
      <c r="E176" s="22"/>
      <c r="F176" s="148" t="s">
        <v>155</v>
      </c>
      <c r="G176" s="22"/>
      <c r="H176" s="22"/>
      <c r="I176" s="48"/>
      <c r="J176" s="22"/>
      <c r="K176" s="22"/>
      <c r="L176" s="23"/>
      <c r="M176" s="149"/>
      <c r="N176" s="150"/>
      <c r="O176" s="30"/>
      <c r="P176" s="30"/>
      <c r="Q176" s="30"/>
      <c r="R176" s="30"/>
      <c r="S176" s="30"/>
      <c r="T176" s="31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T176" s="11" t="s">
        <v>86</v>
      </c>
      <c r="AU176" s="11" t="s">
        <v>44</v>
      </c>
    </row>
    <row r="177" spans="1:65" s="9" customFormat="1" ht="11.25" x14ac:dyDescent="0.2">
      <c r="B177" s="162"/>
      <c r="C177" s="163"/>
      <c r="D177" s="147" t="s">
        <v>90</v>
      </c>
      <c r="E177" s="163"/>
      <c r="F177" s="165" t="s">
        <v>157</v>
      </c>
      <c r="G177" s="163"/>
      <c r="H177" s="166">
        <v>19.965</v>
      </c>
      <c r="I177" s="167"/>
      <c r="J177" s="163"/>
      <c r="K177" s="163"/>
      <c r="L177" s="168"/>
      <c r="M177" s="169"/>
      <c r="N177" s="170"/>
      <c r="O177" s="170"/>
      <c r="P177" s="170"/>
      <c r="Q177" s="170"/>
      <c r="R177" s="170"/>
      <c r="S177" s="170"/>
      <c r="T177" s="171"/>
      <c r="AT177" s="172" t="s">
        <v>90</v>
      </c>
      <c r="AU177" s="172" t="s">
        <v>44</v>
      </c>
      <c r="AV177" s="9" t="s">
        <v>44</v>
      </c>
      <c r="AW177" s="9" t="s">
        <v>1</v>
      </c>
      <c r="AX177" s="9" t="s">
        <v>43</v>
      </c>
      <c r="AY177" s="172" t="s">
        <v>77</v>
      </c>
    </row>
    <row r="178" spans="1:65" s="2" customFormat="1" ht="16.5" customHeight="1" x14ac:dyDescent="0.2">
      <c r="A178" s="20"/>
      <c r="B178" s="21"/>
      <c r="C178" s="134" t="s">
        <v>158</v>
      </c>
      <c r="D178" s="134" t="s">
        <v>79</v>
      </c>
      <c r="E178" s="135" t="s">
        <v>159</v>
      </c>
      <c r="F178" s="136" t="s">
        <v>160</v>
      </c>
      <c r="G178" s="137" t="s">
        <v>147</v>
      </c>
      <c r="H178" s="138">
        <v>15</v>
      </c>
      <c r="I178" s="139"/>
      <c r="J178" s="140">
        <f>ROUND(I178*H178,2)</f>
        <v>0</v>
      </c>
      <c r="K178" s="136" t="s">
        <v>83</v>
      </c>
      <c r="L178" s="23"/>
      <c r="M178" s="141" t="s">
        <v>0</v>
      </c>
      <c r="N178" s="142" t="s">
        <v>24</v>
      </c>
      <c r="O178" s="30"/>
      <c r="P178" s="143">
        <f>O178*H178</f>
        <v>0</v>
      </c>
      <c r="Q178" s="143">
        <v>0</v>
      </c>
      <c r="R178" s="143">
        <f>Q178*H178</f>
        <v>0</v>
      </c>
      <c r="S178" s="143">
        <v>6.9999999999999999E-4</v>
      </c>
      <c r="T178" s="144">
        <f>S178*H178</f>
        <v>1.0500000000000001E-2</v>
      </c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R178" s="145" t="s">
        <v>84</v>
      </c>
      <c r="AT178" s="145" t="s">
        <v>79</v>
      </c>
      <c r="AU178" s="145" t="s">
        <v>44</v>
      </c>
      <c r="AY178" s="11" t="s">
        <v>77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1" t="s">
        <v>43</v>
      </c>
      <c r="BK178" s="146">
        <f>ROUND(I178*H178,2)</f>
        <v>0</v>
      </c>
      <c r="BL178" s="11" t="s">
        <v>84</v>
      </c>
      <c r="BM178" s="145" t="s">
        <v>161</v>
      </c>
    </row>
    <row r="179" spans="1:65" s="2" customFormat="1" ht="19.5" x14ac:dyDescent="0.2">
      <c r="A179" s="20"/>
      <c r="B179" s="21"/>
      <c r="C179" s="22"/>
      <c r="D179" s="147" t="s">
        <v>86</v>
      </c>
      <c r="E179" s="22"/>
      <c r="F179" s="148" t="s">
        <v>162</v>
      </c>
      <c r="G179" s="22"/>
      <c r="H179" s="22"/>
      <c r="I179" s="48"/>
      <c r="J179" s="22"/>
      <c r="K179" s="22"/>
      <c r="L179" s="23"/>
      <c r="M179" s="149"/>
      <c r="N179" s="150"/>
      <c r="O179" s="30"/>
      <c r="P179" s="30"/>
      <c r="Q179" s="30"/>
      <c r="R179" s="30"/>
      <c r="S179" s="30"/>
      <c r="T179" s="31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T179" s="11" t="s">
        <v>86</v>
      </c>
      <c r="AU179" s="11" t="s">
        <v>44</v>
      </c>
    </row>
    <row r="180" spans="1:65" s="2" customFormat="1" ht="39" x14ac:dyDescent="0.2">
      <c r="A180" s="20"/>
      <c r="B180" s="21"/>
      <c r="C180" s="22"/>
      <c r="D180" s="147" t="s">
        <v>88</v>
      </c>
      <c r="E180" s="22"/>
      <c r="F180" s="151" t="s">
        <v>163</v>
      </c>
      <c r="G180" s="22"/>
      <c r="H180" s="22"/>
      <c r="I180" s="48"/>
      <c r="J180" s="22"/>
      <c r="K180" s="22"/>
      <c r="L180" s="23"/>
      <c r="M180" s="149"/>
      <c r="N180" s="150"/>
      <c r="O180" s="30"/>
      <c r="P180" s="30"/>
      <c r="Q180" s="30"/>
      <c r="R180" s="30"/>
      <c r="S180" s="30"/>
      <c r="T180" s="31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T180" s="11" t="s">
        <v>88</v>
      </c>
      <c r="AU180" s="11" t="s">
        <v>44</v>
      </c>
    </row>
    <row r="181" spans="1:65" s="8" customFormat="1" ht="11.25" x14ac:dyDescent="0.2">
      <c r="B181" s="152"/>
      <c r="C181" s="153"/>
      <c r="D181" s="147" t="s">
        <v>90</v>
      </c>
      <c r="E181" s="154" t="s">
        <v>0</v>
      </c>
      <c r="F181" s="155" t="s">
        <v>164</v>
      </c>
      <c r="G181" s="153"/>
      <c r="H181" s="154" t="s">
        <v>0</v>
      </c>
      <c r="I181" s="156"/>
      <c r="J181" s="153"/>
      <c r="K181" s="153"/>
      <c r="L181" s="157"/>
      <c r="M181" s="158"/>
      <c r="N181" s="159"/>
      <c r="O181" s="159"/>
      <c r="P181" s="159"/>
      <c r="Q181" s="159"/>
      <c r="R181" s="159"/>
      <c r="S181" s="159"/>
      <c r="T181" s="160"/>
      <c r="AT181" s="161" t="s">
        <v>90</v>
      </c>
      <c r="AU181" s="161" t="s">
        <v>44</v>
      </c>
      <c r="AV181" s="8" t="s">
        <v>43</v>
      </c>
      <c r="AW181" s="8" t="s">
        <v>16</v>
      </c>
      <c r="AX181" s="8" t="s">
        <v>42</v>
      </c>
      <c r="AY181" s="161" t="s">
        <v>77</v>
      </c>
    </row>
    <row r="182" spans="1:65" s="9" customFormat="1" ht="11.25" x14ac:dyDescent="0.2">
      <c r="B182" s="162"/>
      <c r="C182" s="163"/>
      <c r="D182" s="147" t="s">
        <v>90</v>
      </c>
      <c r="E182" s="164" t="s">
        <v>0</v>
      </c>
      <c r="F182" s="165" t="s">
        <v>3</v>
      </c>
      <c r="G182" s="163"/>
      <c r="H182" s="166">
        <v>15</v>
      </c>
      <c r="I182" s="167"/>
      <c r="J182" s="163"/>
      <c r="K182" s="163"/>
      <c r="L182" s="168"/>
      <c r="M182" s="169"/>
      <c r="N182" s="170"/>
      <c r="O182" s="170"/>
      <c r="P182" s="170"/>
      <c r="Q182" s="170"/>
      <c r="R182" s="170"/>
      <c r="S182" s="170"/>
      <c r="T182" s="171"/>
      <c r="AT182" s="172" t="s">
        <v>90</v>
      </c>
      <c r="AU182" s="172" t="s">
        <v>44</v>
      </c>
      <c r="AV182" s="9" t="s">
        <v>44</v>
      </c>
      <c r="AW182" s="9" t="s">
        <v>16</v>
      </c>
      <c r="AX182" s="9" t="s">
        <v>43</v>
      </c>
      <c r="AY182" s="172" t="s">
        <v>77</v>
      </c>
    </row>
    <row r="183" spans="1:65" s="2" customFormat="1" ht="21.75" customHeight="1" x14ac:dyDescent="0.2">
      <c r="A183" s="20"/>
      <c r="B183" s="21"/>
      <c r="C183" s="134" t="s">
        <v>165</v>
      </c>
      <c r="D183" s="134" t="s">
        <v>79</v>
      </c>
      <c r="E183" s="135" t="s">
        <v>166</v>
      </c>
      <c r="F183" s="136" t="s">
        <v>167</v>
      </c>
      <c r="G183" s="137" t="s">
        <v>168</v>
      </c>
      <c r="H183" s="138">
        <v>8</v>
      </c>
      <c r="I183" s="139"/>
      <c r="J183" s="140">
        <f>ROUND(I183*H183,2)</f>
        <v>0</v>
      </c>
      <c r="K183" s="136" t="s">
        <v>83</v>
      </c>
      <c r="L183" s="23"/>
      <c r="M183" s="141" t="s">
        <v>0</v>
      </c>
      <c r="N183" s="142" t="s">
        <v>24</v>
      </c>
      <c r="O183" s="30"/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R183" s="145" t="s">
        <v>84</v>
      </c>
      <c r="AT183" s="145" t="s">
        <v>79</v>
      </c>
      <c r="AU183" s="145" t="s">
        <v>44</v>
      </c>
      <c r="AY183" s="11" t="s">
        <v>77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1" t="s">
        <v>43</v>
      </c>
      <c r="BK183" s="146">
        <f>ROUND(I183*H183,2)</f>
        <v>0</v>
      </c>
      <c r="BL183" s="11" t="s">
        <v>84</v>
      </c>
      <c r="BM183" s="145" t="s">
        <v>169</v>
      </c>
    </row>
    <row r="184" spans="1:65" s="2" customFormat="1" ht="29.25" x14ac:dyDescent="0.2">
      <c r="A184" s="20"/>
      <c r="B184" s="21"/>
      <c r="C184" s="22"/>
      <c r="D184" s="147" t="s">
        <v>86</v>
      </c>
      <c r="E184" s="22"/>
      <c r="F184" s="148" t="s">
        <v>170</v>
      </c>
      <c r="G184" s="22"/>
      <c r="H184" s="22"/>
      <c r="I184" s="48"/>
      <c r="J184" s="22"/>
      <c r="K184" s="22"/>
      <c r="L184" s="23"/>
      <c r="M184" s="149"/>
      <c r="N184" s="150"/>
      <c r="O184" s="30"/>
      <c r="P184" s="30"/>
      <c r="Q184" s="30"/>
      <c r="R184" s="30"/>
      <c r="S184" s="30"/>
      <c r="T184" s="31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T184" s="11" t="s">
        <v>86</v>
      </c>
      <c r="AU184" s="11" t="s">
        <v>44</v>
      </c>
    </row>
    <row r="185" spans="1:65" s="2" customFormat="1" ht="29.25" x14ac:dyDescent="0.2">
      <c r="A185" s="20"/>
      <c r="B185" s="21"/>
      <c r="C185" s="22"/>
      <c r="D185" s="147" t="s">
        <v>88</v>
      </c>
      <c r="E185" s="22"/>
      <c r="F185" s="151" t="s">
        <v>171</v>
      </c>
      <c r="G185" s="22"/>
      <c r="H185" s="22"/>
      <c r="I185" s="48"/>
      <c r="J185" s="22"/>
      <c r="K185" s="22"/>
      <c r="L185" s="23"/>
      <c r="M185" s="149"/>
      <c r="N185" s="150"/>
      <c r="O185" s="30"/>
      <c r="P185" s="30"/>
      <c r="Q185" s="30"/>
      <c r="R185" s="30"/>
      <c r="S185" s="30"/>
      <c r="T185" s="31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T185" s="11" t="s">
        <v>88</v>
      </c>
      <c r="AU185" s="11" t="s">
        <v>44</v>
      </c>
    </row>
    <row r="186" spans="1:65" s="8" customFormat="1" ht="11.25" x14ac:dyDescent="0.2">
      <c r="B186" s="152"/>
      <c r="C186" s="153"/>
      <c r="D186" s="147" t="s">
        <v>90</v>
      </c>
      <c r="E186" s="154" t="s">
        <v>0</v>
      </c>
      <c r="F186" s="155" t="s">
        <v>92</v>
      </c>
      <c r="G186" s="153"/>
      <c r="H186" s="154" t="s">
        <v>0</v>
      </c>
      <c r="I186" s="156"/>
      <c r="J186" s="153"/>
      <c r="K186" s="153"/>
      <c r="L186" s="157"/>
      <c r="M186" s="158"/>
      <c r="N186" s="159"/>
      <c r="O186" s="159"/>
      <c r="P186" s="159"/>
      <c r="Q186" s="159"/>
      <c r="R186" s="159"/>
      <c r="S186" s="159"/>
      <c r="T186" s="160"/>
      <c r="AT186" s="161" t="s">
        <v>90</v>
      </c>
      <c r="AU186" s="161" t="s">
        <v>44</v>
      </c>
      <c r="AV186" s="8" t="s">
        <v>43</v>
      </c>
      <c r="AW186" s="8" t="s">
        <v>16</v>
      </c>
      <c r="AX186" s="8" t="s">
        <v>42</v>
      </c>
      <c r="AY186" s="161" t="s">
        <v>77</v>
      </c>
    </row>
    <row r="187" spans="1:65" s="8" customFormat="1" ht="11.25" x14ac:dyDescent="0.2">
      <c r="B187" s="152"/>
      <c r="C187" s="153"/>
      <c r="D187" s="147" t="s">
        <v>90</v>
      </c>
      <c r="E187" s="154" t="s">
        <v>0</v>
      </c>
      <c r="F187" s="155" t="s">
        <v>172</v>
      </c>
      <c r="G187" s="153"/>
      <c r="H187" s="154" t="s">
        <v>0</v>
      </c>
      <c r="I187" s="156"/>
      <c r="J187" s="153"/>
      <c r="K187" s="153"/>
      <c r="L187" s="157"/>
      <c r="M187" s="158"/>
      <c r="N187" s="159"/>
      <c r="O187" s="159"/>
      <c r="P187" s="159"/>
      <c r="Q187" s="159"/>
      <c r="R187" s="159"/>
      <c r="S187" s="159"/>
      <c r="T187" s="160"/>
      <c r="AT187" s="161" t="s">
        <v>90</v>
      </c>
      <c r="AU187" s="161" t="s">
        <v>44</v>
      </c>
      <c r="AV187" s="8" t="s">
        <v>43</v>
      </c>
      <c r="AW187" s="8" t="s">
        <v>16</v>
      </c>
      <c r="AX187" s="8" t="s">
        <v>42</v>
      </c>
      <c r="AY187" s="161" t="s">
        <v>77</v>
      </c>
    </row>
    <row r="188" spans="1:65" s="9" customFormat="1" ht="11.25" x14ac:dyDescent="0.2">
      <c r="B188" s="162"/>
      <c r="C188" s="163"/>
      <c r="D188" s="147" t="s">
        <v>90</v>
      </c>
      <c r="E188" s="164" t="s">
        <v>0</v>
      </c>
      <c r="F188" s="165" t="s">
        <v>127</v>
      </c>
      <c r="G188" s="163"/>
      <c r="H188" s="166">
        <v>6</v>
      </c>
      <c r="I188" s="167"/>
      <c r="J188" s="163"/>
      <c r="K188" s="163"/>
      <c r="L188" s="168"/>
      <c r="M188" s="169"/>
      <c r="N188" s="170"/>
      <c r="O188" s="170"/>
      <c r="P188" s="170"/>
      <c r="Q188" s="170"/>
      <c r="R188" s="170"/>
      <c r="S188" s="170"/>
      <c r="T188" s="171"/>
      <c r="AT188" s="172" t="s">
        <v>90</v>
      </c>
      <c r="AU188" s="172" t="s">
        <v>44</v>
      </c>
      <c r="AV188" s="9" t="s">
        <v>44</v>
      </c>
      <c r="AW188" s="9" t="s">
        <v>16</v>
      </c>
      <c r="AX188" s="9" t="s">
        <v>42</v>
      </c>
      <c r="AY188" s="172" t="s">
        <v>77</v>
      </c>
    </row>
    <row r="189" spans="1:65" s="8" customFormat="1" ht="11.25" x14ac:dyDescent="0.2">
      <c r="B189" s="152"/>
      <c r="C189" s="153"/>
      <c r="D189" s="147" t="s">
        <v>90</v>
      </c>
      <c r="E189" s="154" t="s">
        <v>0</v>
      </c>
      <c r="F189" s="155" t="s">
        <v>173</v>
      </c>
      <c r="G189" s="153"/>
      <c r="H189" s="154" t="s">
        <v>0</v>
      </c>
      <c r="I189" s="156"/>
      <c r="J189" s="153"/>
      <c r="K189" s="153"/>
      <c r="L189" s="157"/>
      <c r="M189" s="158"/>
      <c r="N189" s="159"/>
      <c r="O189" s="159"/>
      <c r="P189" s="159"/>
      <c r="Q189" s="159"/>
      <c r="R189" s="159"/>
      <c r="S189" s="159"/>
      <c r="T189" s="160"/>
      <c r="AT189" s="161" t="s">
        <v>90</v>
      </c>
      <c r="AU189" s="161" t="s">
        <v>44</v>
      </c>
      <c r="AV189" s="8" t="s">
        <v>43</v>
      </c>
      <c r="AW189" s="8" t="s">
        <v>16</v>
      </c>
      <c r="AX189" s="8" t="s">
        <v>42</v>
      </c>
      <c r="AY189" s="161" t="s">
        <v>77</v>
      </c>
    </row>
    <row r="190" spans="1:65" s="9" customFormat="1" ht="11.25" x14ac:dyDescent="0.2">
      <c r="B190" s="162"/>
      <c r="C190" s="163"/>
      <c r="D190" s="147" t="s">
        <v>90</v>
      </c>
      <c r="E190" s="164" t="s">
        <v>0</v>
      </c>
      <c r="F190" s="165" t="s">
        <v>44</v>
      </c>
      <c r="G190" s="163"/>
      <c r="H190" s="166">
        <v>2</v>
      </c>
      <c r="I190" s="167"/>
      <c r="J190" s="163"/>
      <c r="K190" s="163"/>
      <c r="L190" s="168"/>
      <c r="M190" s="169"/>
      <c r="N190" s="170"/>
      <c r="O190" s="170"/>
      <c r="P190" s="170"/>
      <c r="Q190" s="170"/>
      <c r="R190" s="170"/>
      <c r="S190" s="170"/>
      <c r="T190" s="171"/>
      <c r="AT190" s="172" t="s">
        <v>90</v>
      </c>
      <c r="AU190" s="172" t="s">
        <v>44</v>
      </c>
      <c r="AV190" s="9" t="s">
        <v>44</v>
      </c>
      <c r="AW190" s="9" t="s">
        <v>16</v>
      </c>
      <c r="AX190" s="9" t="s">
        <v>42</v>
      </c>
      <c r="AY190" s="172" t="s">
        <v>77</v>
      </c>
    </row>
    <row r="191" spans="1:65" s="10" customFormat="1" ht="11.25" x14ac:dyDescent="0.2">
      <c r="B191" s="173"/>
      <c r="C191" s="174"/>
      <c r="D191" s="147" t="s">
        <v>90</v>
      </c>
      <c r="E191" s="175" t="s">
        <v>0</v>
      </c>
      <c r="F191" s="176" t="s">
        <v>96</v>
      </c>
      <c r="G191" s="174"/>
      <c r="H191" s="177">
        <v>8</v>
      </c>
      <c r="I191" s="178"/>
      <c r="J191" s="174"/>
      <c r="K191" s="174"/>
      <c r="L191" s="179"/>
      <c r="M191" s="180"/>
      <c r="N191" s="181"/>
      <c r="O191" s="181"/>
      <c r="P191" s="181"/>
      <c r="Q191" s="181"/>
      <c r="R191" s="181"/>
      <c r="S191" s="181"/>
      <c r="T191" s="182"/>
      <c r="AT191" s="183" t="s">
        <v>90</v>
      </c>
      <c r="AU191" s="183" t="s">
        <v>44</v>
      </c>
      <c r="AV191" s="10" t="s">
        <v>84</v>
      </c>
      <c r="AW191" s="10" t="s">
        <v>16</v>
      </c>
      <c r="AX191" s="10" t="s">
        <v>43</v>
      </c>
      <c r="AY191" s="183" t="s">
        <v>77</v>
      </c>
    </row>
    <row r="192" spans="1:65" s="2" customFormat="1" ht="16.5" customHeight="1" x14ac:dyDescent="0.2">
      <c r="A192" s="20"/>
      <c r="B192" s="21"/>
      <c r="C192" s="184" t="s">
        <v>174</v>
      </c>
      <c r="D192" s="184" t="s">
        <v>128</v>
      </c>
      <c r="E192" s="185" t="s">
        <v>175</v>
      </c>
      <c r="F192" s="186" t="s">
        <v>176</v>
      </c>
      <c r="G192" s="187" t="s">
        <v>168</v>
      </c>
      <c r="H192" s="188">
        <v>2</v>
      </c>
      <c r="I192" s="189"/>
      <c r="J192" s="190">
        <f>ROUND(I192*H192,2)</f>
        <v>0</v>
      </c>
      <c r="K192" s="186" t="s">
        <v>0</v>
      </c>
      <c r="L192" s="191"/>
      <c r="M192" s="192" t="s">
        <v>0</v>
      </c>
      <c r="N192" s="193" t="s">
        <v>24</v>
      </c>
      <c r="O192" s="30"/>
      <c r="P192" s="143">
        <f>O192*H192</f>
        <v>0</v>
      </c>
      <c r="Q192" s="143">
        <v>2.5999999999999999E-3</v>
      </c>
      <c r="R192" s="143">
        <f>Q192*H192</f>
        <v>5.1999999999999998E-3</v>
      </c>
      <c r="S192" s="143">
        <v>0</v>
      </c>
      <c r="T192" s="144">
        <f>S192*H192</f>
        <v>0</v>
      </c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R192" s="145" t="s">
        <v>132</v>
      </c>
      <c r="AT192" s="145" t="s">
        <v>128</v>
      </c>
      <c r="AU192" s="145" t="s">
        <v>44</v>
      </c>
      <c r="AY192" s="11" t="s">
        <v>77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1" t="s">
        <v>43</v>
      </c>
      <c r="BK192" s="146">
        <f>ROUND(I192*H192,2)</f>
        <v>0</v>
      </c>
      <c r="BL192" s="11" t="s">
        <v>84</v>
      </c>
      <c r="BM192" s="145" t="s">
        <v>177</v>
      </c>
    </row>
    <row r="193" spans="1:65" s="2" customFormat="1" ht="11.25" x14ac:dyDescent="0.2">
      <c r="A193" s="20"/>
      <c r="B193" s="21"/>
      <c r="C193" s="22"/>
      <c r="D193" s="147" t="s">
        <v>86</v>
      </c>
      <c r="E193" s="22"/>
      <c r="F193" s="148" t="s">
        <v>176</v>
      </c>
      <c r="G193" s="22"/>
      <c r="H193" s="22"/>
      <c r="I193" s="48"/>
      <c r="J193" s="22"/>
      <c r="K193" s="22"/>
      <c r="L193" s="23"/>
      <c r="M193" s="149"/>
      <c r="N193" s="150"/>
      <c r="O193" s="30"/>
      <c r="P193" s="30"/>
      <c r="Q193" s="30"/>
      <c r="R193" s="30"/>
      <c r="S193" s="30"/>
      <c r="T193" s="31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T193" s="11" t="s">
        <v>86</v>
      </c>
      <c r="AU193" s="11" t="s">
        <v>44</v>
      </c>
    </row>
    <row r="194" spans="1:65" s="9" customFormat="1" ht="11.25" x14ac:dyDescent="0.2">
      <c r="B194" s="162"/>
      <c r="C194" s="163"/>
      <c r="D194" s="147" t="s">
        <v>90</v>
      </c>
      <c r="E194" s="164" t="s">
        <v>0</v>
      </c>
      <c r="F194" s="165" t="s">
        <v>44</v>
      </c>
      <c r="G194" s="163"/>
      <c r="H194" s="166">
        <v>2</v>
      </c>
      <c r="I194" s="167"/>
      <c r="J194" s="163"/>
      <c r="K194" s="163"/>
      <c r="L194" s="168"/>
      <c r="M194" s="169"/>
      <c r="N194" s="170"/>
      <c r="O194" s="170"/>
      <c r="P194" s="170"/>
      <c r="Q194" s="170"/>
      <c r="R194" s="170"/>
      <c r="S194" s="170"/>
      <c r="T194" s="171"/>
      <c r="AT194" s="172" t="s">
        <v>90</v>
      </c>
      <c r="AU194" s="172" t="s">
        <v>44</v>
      </c>
      <c r="AV194" s="9" t="s">
        <v>44</v>
      </c>
      <c r="AW194" s="9" t="s">
        <v>16</v>
      </c>
      <c r="AX194" s="9" t="s">
        <v>43</v>
      </c>
      <c r="AY194" s="172" t="s">
        <v>77</v>
      </c>
    </row>
    <row r="195" spans="1:65" s="2" customFormat="1" ht="16.5" customHeight="1" x14ac:dyDescent="0.2">
      <c r="A195" s="20"/>
      <c r="B195" s="21"/>
      <c r="C195" s="184" t="s">
        <v>178</v>
      </c>
      <c r="D195" s="184" t="s">
        <v>128</v>
      </c>
      <c r="E195" s="185" t="s">
        <v>179</v>
      </c>
      <c r="F195" s="186" t="s">
        <v>180</v>
      </c>
      <c r="G195" s="187" t="s">
        <v>168</v>
      </c>
      <c r="H195" s="188">
        <v>6</v>
      </c>
      <c r="I195" s="189"/>
      <c r="J195" s="190">
        <f>ROUND(I195*H195,2)</f>
        <v>0</v>
      </c>
      <c r="K195" s="186" t="s">
        <v>83</v>
      </c>
      <c r="L195" s="191"/>
      <c r="M195" s="192" t="s">
        <v>0</v>
      </c>
      <c r="N195" s="193" t="s">
        <v>24</v>
      </c>
      <c r="O195" s="30"/>
      <c r="P195" s="143">
        <f>O195*H195</f>
        <v>0</v>
      </c>
      <c r="Q195" s="143">
        <v>1.2999999999999999E-4</v>
      </c>
      <c r="R195" s="143">
        <f>Q195*H195</f>
        <v>7.7999999999999988E-4</v>
      </c>
      <c r="S195" s="143">
        <v>0</v>
      </c>
      <c r="T195" s="144">
        <f>S195*H195</f>
        <v>0</v>
      </c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R195" s="145" t="s">
        <v>132</v>
      </c>
      <c r="AT195" s="145" t="s">
        <v>128</v>
      </c>
      <c r="AU195" s="145" t="s">
        <v>44</v>
      </c>
      <c r="AY195" s="11" t="s">
        <v>77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1" t="s">
        <v>43</v>
      </c>
      <c r="BK195" s="146">
        <f>ROUND(I195*H195,2)</f>
        <v>0</v>
      </c>
      <c r="BL195" s="11" t="s">
        <v>84</v>
      </c>
      <c r="BM195" s="145" t="s">
        <v>181</v>
      </c>
    </row>
    <row r="196" spans="1:65" s="2" customFormat="1" ht="11.25" x14ac:dyDescent="0.2">
      <c r="A196" s="20"/>
      <c r="B196" s="21"/>
      <c r="C196" s="22"/>
      <c r="D196" s="147" t="s">
        <v>86</v>
      </c>
      <c r="E196" s="22"/>
      <c r="F196" s="148" t="s">
        <v>180</v>
      </c>
      <c r="G196" s="22"/>
      <c r="H196" s="22"/>
      <c r="I196" s="48"/>
      <c r="J196" s="22"/>
      <c r="K196" s="22"/>
      <c r="L196" s="23"/>
      <c r="M196" s="149"/>
      <c r="N196" s="150"/>
      <c r="O196" s="30"/>
      <c r="P196" s="30"/>
      <c r="Q196" s="30"/>
      <c r="R196" s="30"/>
      <c r="S196" s="30"/>
      <c r="T196" s="31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T196" s="11" t="s">
        <v>86</v>
      </c>
      <c r="AU196" s="11" t="s">
        <v>44</v>
      </c>
    </row>
    <row r="197" spans="1:65" s="2" customFormat="1" ht="21.75" customHeight="1" x14ac:dyDescent="0.2">
      <c r="A197" s="20"/>
      <c r="B197" s="21"/>
      <c r="C197" s="134" t="s">
        <v>2</v>
      </c>
      <c r="D197" s="134" t="s">
        <v>79</v>
      </c>
      <c r="E197" s="135" t="s">
        <v>182</v>
      </c>
      <c r="F197" s="136" t="s">
        <v>183</v>
      </c>
      <c r="G197" s="137" t="s">
        <v>168</v>
      </c>
      <c r="H197" s="138">
        <v>2</v>
      </c>
      <c r="I197" s="139"/>
      <c r="J197" s="140">
        <f>ROUND(I197*H197,2)</f>
        <v>0</v>
      </c>
      <c r="K197" s="136" t="s">
        <v>83</v>
      </c>
      <c r="L197" s="23"/>
      <c r="M197" s="141" t="s">
        <v>0</v>
      </c>
      <c r="N197" s="142" t="s">
        <v>24</v>
      </c>
      <c r="O197" s="30"/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R197" s="145" t="s">
        <v>84</v>
      </c>
      <c r="AT197" s="145" t="s">
        <v>79</v>
      </c>
      <c r="AU197" s="145" t="s">
        <v>44</v>
      </c>
      <c r="AY197" s="11" t="s">
        <v>77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1" t="s">
        <v>43</v>
      </c>
      <c r="BK197" s="146">
        <f>ROUND(I197*H197,2)</f>
        <v>0</v>
      </c>
      <c r="BL197" s="11" t="s">
        <v>84</v>
      </c>
      <c r="BM197" s="145" t="s">
        <v>184</v>
      </c>
    </row>
    <row r="198" spans="1:65" s="2" customFormat="1" ht="19.5" x14ac:dyDescent="0.2">
      <c r="A198" s="20"/>
      <c r="B198" s="21"/>
      <c r="C198" s="22"/>
      <c r="D198" s="147" t="s">
        <v>86</v>
      </c>
      <c r="E198" s="22"/>
      <c r="F198" s="148" t="s">
        <v>185</v>
      </c>
      <c r="G198" s="22"/>
      <c r="H198" s="22"/>
      <c r="I198" s="48"/>
      <c r="J198" s="22"/>
      <c r="K198" s="22"/>
      <c r="L198" s="23"/>
      <c r="M198" s="149"/>
      <c r="N198" s="150"/>
      <c r="O198" s="30"/>
      <c r="P198" s="30"/>
      <c r="Q198" s="30"/>
      <c r="R198" s="30"/>
      <c r="S198" s="30"/>
      <c r="T198" s="31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T198" s="11" t="s">
        <v>86</v>
      </c>
      <c r="AU198" s="11" t="s">
        <v>44</v>
      </c>
    </row>
    <row r="199" spans="1:65" s="2" customFormat="1" ht="29.25" x14ac:dyDescent="0.2">
      <c r="A199" s="20"/>
      <c r="B199" s="21"/>
      <c r="C199" s="22"/>
      <c r="D199" s="147" t="s">
        <v>88</v>
      </c>
      <c r="E199" s="22"/>
      <c r="F199" s="151" t="s">
        <v>171</v>
      </c>
      <c r="G199" s="22"/>
      <c r="H199" s="22"/>
      <c r="I199" s="48"/>
      <c r="J199" s="22"/>
      <c r="K199" s="22"/>
      <c r="L199" s="23"/>
      <c r="M199" s="149"/>
      <c r="N199" s="150"/>
      <c r="O199" s="30"/>
      <c r="P199" s="30"/>
      <c r="Q199" s="30"/>
      <c r="R199" s="30"/>
      <c r="S199" s="30"/>
      <c r="T199" s="31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T199" s="11" t="s">
        <v>88</v>
      </c>
      <c r="AU199" s="11" t="s">
        <v>44</v>
      </c>
    </row>
    <row r="200" spans="1:65" s="8" customFormat="1" ht="11.25" x14ac:dyDescent="0.2">
      <c r="B200" s="152"/>
      <c r="C200" s="153"/>
      <c r="D200" s="147" t="s">
        <v>90</v>
      </c>
      <c r="E200" s="154" t="s">
        <v>0</v>
      </c>
      <c r="F200" s="155" t="s">
        <v>92</v>
      </c>
      <c r="G200" s="153"/>
      <c r="H200" s="154" t="s">
        <v>0</v>
      </c>
      <c r="I200" s="156"/>
      <c r="J200" s="153"/>
      <c r="K200" s="153"/>
      <c r="L200" s="157"/>
      <c r="M200" s="158"/>
      <c r="N200" s="159"/>
      <c r="O200" s="159"/>
      <c r="P200" s="159"/>
      <c r="Q200" s="159"/>
      <c r="R200" s="159"/>
      <c r="S200" s="159"/>
      <c r="T200" s="160"/>
      <c r="AT200" s="161" t="s">
        <v>90</v>
      </c>
      <c r="AU200" s="161" t="s">
        <v>44</v>
      </c>
      <c r="AV200" s="8" t="s">
        <v>43</v>
      </c>
      <c r="AW200" s="8" t="s">
        <v>16</v>
      </c>
      <c r="AX200" s="8" t="s">
        <v>42</v>
      </c>
      <c r="AY200" s="161" t="s">
        <v>77</v>
      </c>
    </row>
    <row r="201" spans="1:65" s="9" customFormat="1" ht="11.25" x14ac:dyDescent="0.2">
      <c r="B201" s="162"/>
      <c r="C201" s="163"/>
      <c r="D201" s="147" t="s">
        <v>90</v>
      </c>
      <c r="E201" s="164" t="s">
        <v>0</v>
      </c>
      <c r="F201" s="165" t="s">
        <v>44</v>
      </c>
      <c r="G201" s="163"/>
      <c r="H201" s="166">
        <v>2</v>
      </c>
      <c r="I201" s="167"/>
      <c r="J201" s="163"/>
      <c r="K201" s="163"/>
      <c r="L201" s="168"/>
      <c r="M201" s="169"/>
      <c r="N201" s="170"/>
      <c r="O201" s="170"/>
      <c r="P201" s="170"/>
      <c r="Q201" s="170"/>
      <c r="R201" s="170"/>
      <c r="S201" s="170"/>
      <c r="T201" s="171"/>
      <c r="AT201" s="172" t="s">
        <v>90</v>
      </c>
      <c r="AU201" s="172" t="s">
        <v>44</v>
      </c>
      <c r="AV201" s="9" t="s">
        <v>44</v>
      </c>
      <c r="AW201" s="9" t="s">
        <v>16</v>
      </c>
      <c r="AX201" s="9" t="s">
        <v>43</v>
      </c>
      <c r="AY201" s="172" t="s">
        <v>77</v>
      </c>
    </row>
    <row r="202" spans="1:65" s="2" customFormat="1" ht="16.5" customHeight="1" x14ac:dyDescent="0.2">
      <c r="A202" s="20"/>
      <c r="B202" s="21"/>
      <c r="C202" s="184" t="s">
        <v>186</v>
      </c>
      <c r="D202" s="184" t="s">
        <v>128</v>
      </c>
      <c r="E202" s="185" t="s">
        <v>187</v>
      </c>
      <c r="F202" s="186" t="s">
        <v>188</v>
      </c>
      <c r="G202" s="187" t="s">
        <v>168</v>
      </c>
      <c r="H202" s="188">
        <v>2</v>
      </c>
      <c r="I202" s="189"/>
      <c r="J202" s="190">
        <f>ROUND(I202*H202,2)</f>
        <v>0</v>
      </c>
      <c r="K202" s="186" t="s">
        <v>83</v>
      </c>
      <c r="L202" s="191"/>
      <c r="M202" s="192" t="s">
        <v>0</v>
      </c>
      <c r="N202" s="193" t="s">
        <v>24</v>
      </c>
      <c r="O202" s="30"/>
      <c r="P202" s="143">
        <f>O202*H202</f>
        <v>0</v>
      </c>
      <c r="Q202" s="143">
        <v>2.0000000000000001E-4</v>
      </c>
      <c r="R202" s="143">
        <f>Q202*H202</f>
        <v>4.0000000000000002E-4</v>
      </c>
      <c r="S202" s="143">
        <v>0</v>
      </c>
      <c r="T202" s="144">
        <f>S202*H202</f>
        <v>0</v>
      </c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R202" s="145" t="s">
        <v>132</v>
      </c>
      <c r="AT202" s="145" t="s">
        <v>128</v>
      </c>
      <c r="AU202" s="145" t="s">
        <v>44</v>
      </c>
      <c r="AY202" s="11" t="s">
        <v>77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1" t="s">
        <v>43</v>
      </c>
      <c r="BK202" s="146">
        <f>ROUND(I202*H202,2)</f>
        <v>0</v>
      </c>
      <c r="BL202" s="11" t="s">
        <v>84</v>
      </c>
      <c r="BM202" s="145" t="s">
        <v>189</v>
      </c>
    </row>
    <row r="203" spans="1:65" s="2" customFormat="1" ht="11.25" x14ac:dyDescent="0.2">
      <c r="A203" s="20"/>
      <c r="B203" s="21"/>
      <c r="C203" s="22"/>
      <c r="D203" s="147" t="s">
        <v>86</v>
      </c>
      <c r="E203" s="22"/>
      <c r="F203" s="148" t="s">
        <v>188</v>
      </c>
      <c r="G203" s="22"/>
      <c r="H203" s="22"/>
      <c r="I203" s="48"/>
      <c r="J203" s="22"/>
      <c r="K203" s="22"/>
      <c r="L203" s="23"/>
      <c r="M203" s="149"/>
      <c r="N203" s="150"/>
      <c r="O203" s="30"/>
      <c r="P203" s="30"/>
      <c r="Q203" s="30"/>
      <c r="R203" s="30"/>
      <c r="S203" s="30"/>
      <c r="T203" s="31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T203" s="11" t="s">
        <v>86</v>
      </c>
      <c r="AU203" s="11" t="s">
        <v>44</v>
      </c>
    </row>
    <row r="204" spans="1:65" s="2" customFormat="1" ht="21.75" customHeight="1" x14ac:dyDescent="0.2">
      <c r="A204" s="20"/>
      <c r="B204" s="21"/>
      <c r="C204" s="134" t="s">
        <v>190</v>
      </c>
      <c r="D204" s="134" t="s">
        <v>79</v>
      </c>
      <c r="E204" s="135" t="s">
        <v>191</v>
      </c>
      <c r="F204" s="136" t="s">
        <v>192</v>
      </c>
      <c r="G204" s="137" t="s">
        <v>168</v>
      </c>
      <c r="H204" s="138">
        <v>2</v>
      </c>
      <c r="I204" s="139"/>
      <c r="J204" s="140">
        <f>ROUND(I204*H204,2)</f>
        <v>0</v>
      </c>
      <c r="K204" s="136" t="s">
        <v>83</v>
      </c>
      <c r="L204" s="23"/>
      <c r="M204" s="141" t="s">
        <v>0</v>
      </c>
      <c r="N204" s="142" t="s">
        <v>24</v>
      </c>
      <c r="O204" s="30"/>
      <c r="P204" s="143">
        <f>O204*H204</f>
        <v>0</v>
      </c>
      <c r="Q204" s="143">
        <v>0</v>
      </c>
      <c r="R204" s="143">
        <f>Q204*H204</f>
        <v>0</v>
      </c>
      <c r="S204" s="143">
        <v>0</v>
      </c>
      <c r="T204" s="144">
        <f>S204*H204</f>
        <v>0</v>
      </c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R204" s="145" t="s">
        <v>84</v>
      </c>
      <c r="AT204" s="145" t="s">
        <v>79</v>
      </c>
      <c r="AU204" s="145" t="s">
        <v>44</v>
      </c>
      <c r="AY204" s="11" t="s">
        <v>77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1" t="s">
        <v>43</v>
      </c>
      <c r="BK204" s="146">
        <f>ROUND(I204*H204,2)</f>
        <v>0</v>
      </c>
      <c r="BL204" s="11" t="s">
        <v>84</v>
      </c>
      <c r="BM204" s="145" t="s">
        <v>193</v>
      </c>
    </row>
    <row r="205" spans="1:65" s="2" customFormat="1" ht="29.25" x14ac:dyDescent="0.2">
      <c r="A205" s="20"/>
      <c r="B205" s="21"/>
      <c r="C205" s="22"/>
      <c r="D205" s="147" t="s">
        <v>86</v>
      </c>
      <c r="E205" s="22"/>
      <c r="F205" s="148" t="s">
        <v>194</v>
      </c>
      <c r="G205" s="22"/>
      <c r="H205" s="22"/>
      <c r="I205" s="48"/>
      <c r="J205" s="22"/>
      <c r="K205" s="22"/>
      <c r="L205" s="23"/>
      <c r="M205" s="149"/>
      <c r="N205" s="150"/>
      <c r="O205" s="30"/>
      <c r="P205" s="30"/>
      <c r="Q205" s="30"/>
      <c r="R205" s="30"/>
      <c r="S205" s="30"/>
      <c r="T205" s="31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T205" s="11" t="s">
        <v>86</v>
      </c>
      <c r="AU205" s="11" t="s">
        <v>44</v>
      </c>
    </row>
    <row r="206" spans="1:65" s="2" customFormat="1" ht="29.25" x14ac:dyDescent="0.2">
      <c r="A206" s="20"/>
      <c r="B206" s="21"/>
      <c r="C206" s="22"/>
      <c r="D206" s="147" t="s">
        <v>88</v>
      </c>
      <c r="E206" s="22"/>
      <c r="F206" s="151" t="s">
        <v>171</v>
      </c>
      <c r="G206" s="22"/>
      <c r="H206" s="22"/>
      <c r="I206" s="48"/>
      <c r="J206" s="22"/>
      <c r="K206" s="22"/>
      <c r="L206" s="23"/>
      <c r="M206" s="149"/>
      <c r="N206" s="150"/>
      <c r="O206" s="30"/>
      <c r="P206" s="30"/>
      <c r="Q206" s="30"/>
      <c r="R206" s="30"/>
      <c r="S206" s="30"/>
      <c r="T206" s="31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T206" s="11" t="s">
        <v>88</v>
      </c>
      <c r="AU206" s="11" t="s">
        <v>44</v>
      </c>
    </row>
    <row r="207" spans="1:65" s="8" customFormat="1" ht="11.25" x14ac:dyDescent="0.2">
      <c r="B207" s="152"/>
      <c r="C207" s="153"/>
      <c r="D207" s="147" t="s">
        <v>90</v>
      </c>
      <c r="E207" s="154" t="s">
        <v>0</v>
      </c>
      <c r="F207" s="155" t="s">
        <v>92</v>
      </c>
      <c r="G207" s="153"/>
      <c r="H207" s="154" t="s">
        <v>0</v>
      </c>
      <c r="I207" s="156"/>
      <c r="J207" s="153"/>
      <c r="K207" s="153"/>
      <c r="L207" s="157"/>
      <c r="M207" s="158"/>
      <c r="N207" s="159"/>
      <c r="O207" s="159"/>
      <c r="P207" s="159"/>
      <c r="Q207" s="159"/>
      <c r="R207" s="159"/>
      <c r="S207" s="159"/>
      <c r="T207" s="160"/>
      <c r="AT207" s="161" t="s">
        <v>90</v>
      </c>
      <c r="AU207" s="161" t="s">
        <v>44</v>
      </c>
      <c r="AV207" s="8" t="s">
        <v>43</v>
      </c>
      <c r="AW207" s="8" t="s">
        <v>16</v>
      </c>
      <c r="AX207" s="8" t="s">
        <v>42</v>
      </c>
      <c r="AY207" s="161" t="s">
        <v>77</v>
      </c>
    </row>
    <row r="208" spans="1:65" s="9" customFormat="1" ht="11.25" x14ac:dyDescent="0.2">
      <c r="B208" s="162"/>
      <c r="C208" s="163"/>
      <c r="D208" s="147" t="s">
        <v>90</v>
      </c>
      <c r="E208" s="164" t="s">
        <v>0</v>
      </c>
      <c r="F208" s="165" t="s">
        <v>44</v>
      </c>
      <c r="G208" s="163"/>
      <c r="H208" s="166">
        <v>2</v>
      </c>
      <c r="I208" s="167"/>
      <c r="J208" s="163"/>
      <c r="K208" s="163"/>
      <c r="L208" s="168"/>
      <c r="M208" s="169"/>
      <c r="N208" s="170"/>
      <c r="O208" s="170"/>
      <c r="P208" s="170"/>
      <c r="Q208" s="170"/>
      <c r="R208" s="170"/>
      <c r="S208" s="170"/>
      <c r="T208" s="171"/>
      <c r="AT208" s="172" t="s">
        <v>90</v>
      </c>
      <c r="AU208" s="172" t="s">
        <v>44</v>
      </c>
      <c r="AV208" s="9" t="s">
        <v>44</v>
      </c>
      <c r="AW208" s="9" t="s">
        <v>16</v>
      </c>
      <c r="AX208" s="9" t="s">
        <v>43</v>
      </c>
      <c r="AY208" s="172" t="s">
        <v>77</v>
      </c>
    </row>
    <row r="209" spans="1:65" s="2" customFormat="1" ht="16.5" customHeight="1" x14ac:dyDescent="0.2">
      <c r="A209" s="20"/>
      <c r="B209" s="21"/>
      <c r="C209" s="184" t="s">
        <v>195</v>
      </c>
      <c r="D209" s="184" t="s">
        <v>128</v>
      </c>
      <c r="E209" s="185" t="s">
        <v>196</v>
      </c>
      <c r="F209" s="186" t="s">
        <v>197</v>
      </c>
      <c r="G209" s="187" t="s">
        <v>168</v>
      </c>
      <c r="H209" s="188">
        <v>2</v>
      </c>
      <c r="I209" s="189"/>
      <c r="J209" s="190">
        <f>ROUND(I209*H209,2)</f>
        <v>0</v>
      </c>
      <c r="K209" s="186" t="s">
        <v>83</v>
      </c>
      <c r="L209" s="191"/>
      <c r="M209" s="192" t="s">
        <v>0</v>
      </c>
      <c r="N209" s="193" t="s">
        <v>24</v>
      </c>
      <c r="O209" s="30"/>
      <c r="P209" s="143">
        <f>O209*H209</f>
        <v>0</v>
      </c>
      <c r="Q209" s="143">
        <v>1.3999999999999999E-4</v>
      </c>
      <c r="R209" s="143">
        <f>Q209*H209</f>
        <v>2.7999999999999998E-4</v>
      </c>
      <c r="S209" s="143">
        <v>0</v>
      </c>
      <c r="T209" s="144">
        <f>S209*H209</f>
        <v>0</v>
      </c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R209" s="145" t="s">
        <v>132</v>
      </c>
      <c r="AT209" s="145" t="s">
        <v>128</v>
      </c>
      <c r="AU209" s="145" t="s">
        <v>44</v>
      </c>
      <c r="AY209" s="11" t="s">
        <v>77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1" t="s">
        <v>43</v>
      </c>
      <c r="BK209" s="146">
        <f>ROUND(I209*H209,2)</f>
        <v>0</v>
      </c>
      <c r="BL209" s="11" t="s">
        <v>84</v>
      </c>
      <c r="BM209" s="145" t="s">
        <v>198</v>
      </c>
    </row>
    <row r="210" spans="1:65" s="2" customFormat="1" ht="11.25" x14ac:dyDescent="0.2">
      <c r="A210" s="20"/>
      <c r="B210" s="21"/>
      <c r="C210" s="22"/>
      <c r="D210" s="147" t="s">
        <v>86</v>
      </c>
      <c r="E210" s="22"/>
      <c r="F210" s="148" t="s">
        <v>197</v>
      </c>
      <c r="G210" s="22"/>
      <c r="H210" s="22"/>
      <c r="I210" s="48"/>
      <c r="J210" s="22"/>
      <c r="K210" s="22"/>
      <c r="L210" s="23"/>
      <c r="M210" s="149"/>
      <c r="N210" s="150"/>
      <c r="O210" s="30"/>
      <c r="P210" s="30"/>
      <c r="Q210" s="30"/>
      <c r="R210" s="30"/>
      <c r="S210" s="30"/>
      <c r="T210" s="31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T210" s="11" t="s">
        <v>86</v>
      </c>
      <c r="AU210" s="11" t="s">
        <v>44</v>
      </c>
    </row>
    <row r="211" spans="1:65" s="2" customFormat="1" ht="21.75" customHeight="1" x14ac:dyDescent="0.2">
      <c r="A211" s="20"/>
      <c r="B211" s="21"/>
      <c r="C211" s="134" t="s">
        <v>199</v>
      </c>
      <c r="D211" s="134" t="s">
        <v>79</v>
      </c>
      <c r="E211" s="135" t="s">
        <v>200</v>
      </c>
      <c r="F211" s="136" t="s">
        <v>201</v>
      </c>
      <c r="G211" s="137" t="s">
        <v>147</v>
      </c>
      <c r="H211" s="138">
        <v>80</v>
      </c>
      <c r="I211" s="139"/>
      <c r="J211" s="140">
        <f>ROUND(I211*H211,2)</f>
        <v>0</v>
      </c>
      <c r="K211" s="136" t="s">
        <v>83</v>
      </c>
      <c r="L211" s="23"/>
      <c r="M211" s="141" t="s">
        <v>0</v>
      </c>
      <c r="N211" s="142" t="s">
        <v>24</v>
      </c>
      <c r="O211" s="30"/>
      <c r="P211" s="143">
        <f>O211*H211</f>
        <v>0</v>
      </c>
      <c r="Q211" s="143">
        <v>0</v>
      </c>
      <c r="R211" s="143">
        <f>Q211*H211</f>
        <v>0</v>
      </c>
      <c r="S211" s="143">
        <v>0</v>
      </c>
      <c r="T211" s="144">
        <f>S211*H211</f>
        <v>0</v>
      </c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R211" s="145" t="s">
        <v>84</v>
      </c>
      <c r="AT211" s="145" t="s">
        <v>79</v>
      </c>
      <c r="AU211" s="145" t="s">
        <v>44</v>
      </c>
      <c r="AY211" s="11" t="s">
        <v>77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1" t="s">
        <v>43</v>
      </c>
      <c r="BK211" s="146">
        <f>ROUND(I211*H211,2)</f>
        <v>0</v>
      </c>
      <c r="BL211" s="11" t="s">
        <v>84</v>
      </c>
      <c r="BM211" s="145" t="s">
        <v>202</v>
      </c>
    </row>
    <row r="212" spans="1:65" s="2" customFormat="1" ht="11.25" x14ac:dyDescent="0.2">
      <c r="A212" s="20"/>
      <c r="B212" s="21"/>
      <c r="C212" s="22"/>
      <c r="D212" s="147" t="s">
        <v>86</v>
      </c>
      <c r="E212" s="22"/>
      <c r="F212" s="148" t="s">
        <v>201</v>
      </c>
      <c r="G212" s="22"/>
      <c r="H212" s="22"/>
      <c r="I212" s="48"/>
      <c r="J212" s="22"/>
      <c r="K212" s="22"/>
      <c r="L212" s="23"/>
      <c r="M212" s="149"/>
      <c r="N212" s="150"/>
      <c r="O212" s="30"/>
      <c r="P212" s="30"/>
      <c r="Q212" s="30"/>
      <c r="R212" s="30"/>
      <c r="S212" s="30"/>
      <c r="T212" s="31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T212" s="11" t="s">
        <v>86</v>
      </c>
      <c r="AU212" s="11" t="s">
        <v>44</v>
      </c>
    </row>
    <row r="213" spans="1:65" s="2" customFormat="1" ht="29.25" x14ac:dyDescent="0.2">
      <c r="A213" s="20"/>
      <c r="B213" s="21"/>
      <c r="C213" s="22"/>
      <c r="D213" s="147" t="s">
        <v>88</v>
      </c>
      <c r="E213" s="22"/>
      <c r="F213" s="151" t="s">
        <v>203</v>
      </c>
      <c r="G213" s="22"/>
      <c r="H213" s="22"/>
      <c r="I213" s="48"/>
      <c r="J213" s="22"/>
      <c r="K213" s="22"/>
      <c r="L213" s="23"/>
      <c r="M213" s="149"/>
      <c r="N213" s="150"/>
      <c r="O213" s="30"/>
      <c r="P213" s="30"/>
      <c r="Q213" s="30"/>
      <c r="R213" s="30"/>
      <c r="S213" s="30"/>
      <c r="T213" s="31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T213" s="11" t="s">
        <v>88</v>
      </c>
      <c r="AU213" s="11" t="s">
        <v>44</v>
      </c>
    </row>
    <row r="214" spans="1:65" s="8" customFormat="1" ht="11.25" x14ac:dyDescent="0.2">
      <c r="B214" s="152"/>
      <c r="C214" s="153"/>
      <c r="D214" s="147" t="s">
        <v>90</v>
      </c>
      <c r="E214" s="154" t="s">
        <v>0</v>
      </c>
      <c r="F214" s="155" t="s">
        <v>204</v>
      </c>
      <c r="G214" s="153"/>
      <c r="H214" s="154" t="s">
        <v>0</v>
      </c>
      <c r="I214" s="156"/>
      <c r="J214" s="153"/>
      <c r="K214" s="153"/>
      <c r="L214" s="157"/>
      <c r="M214" s="158"/>
      <c r="N214" s="159"/>
      <c r="O214" s="159"/>
      <c r="P214" s="159"/>
      <c r="Q214" s="159"/>
      <c r="R214" s="159"/>
      <c r="S214" s="159"/>
      <c r="T214" s="160"/>
      <c r="AT214" s="161" t="s">
        <v>90</v>
      </c>
      <c r="AU214" s="161" t="s">
        <v>44</v>
      </c>
      <c r="AV214" s="8" t="s">
        <v>43</v>
      </c>
      <c r="AW214" s="8" t="s">
        <v>16</v>
      </c>
      <c r="AX214" s="8" t="s">
        <v>42</v>
      </c>
      <c r="AY214" s="161" t="s">
        <v>77</v>
      </c>
    </row>
    <row r="215" spans="1:65" s="9" customFormat="1" ht="11.25" x14ac:dyDescent="0.2">
      <c r="B215" s="162"/>
      <c r="C215" s="163"/>
      <c r="D215" s="147" t="s">
        <v>90</v>
      </c>
      <c r="E215" s="164" t="s">
        <v>0</v>
      </c>
      <c r="F215" s="165" t="s">
        <v>205</v>
      </c>
      <c r="G215" s="163"/>
      <c r="H215" s="166">
        <v>80</v>
      </c>
      <c r="I215" s="167"/>
      <c r="J215" s="163"/>
      <c r="K215" s="163"/>
      <c r="L215" s="168"/>
      <c r="M215" s="169"/>
      <c r="N215" s="170"/>
      <c r="O215" s="170"/>
      <c r="P215" s="170"/>
      <c r="Q215" s="170"/>
      <c r="R215" s="170"/>
      <c r="S215" s="170"/>
      <c r="T215" s="171"/>
      <c r="AT215" s="172" t="s">
        <v>90</v>
      </c>
      <c r="AU215" s="172" t="s">
        <v>44</v>
      </c>
      <c r="AV215" s="9" t="s">
        <v>44</v>
      </c>
      <c r="AW215" s="9" t="s">
        <v>16</v>
      </c>
      <c r="AX215" s="9" t="s">
        <v>43</v>
      </c>
      <c r="AY215" s="172" t="s">
        <v>77</v>
      </c>
    </row>
    <row r="216" spans="1:65" s="2" customFormat="1" ht="16.5" customHeight="1" x14ac:dyDescent="0.2">
      <c r="A216" s="20"/>
      <c r="B216" s="21"/>
      <c r="C216" s="134" t="s">
        <v>206</v>
      </c>
      <c r="D216" s="134" t="s">
        <v>79</v>
      </c>
      <c r="E216" s="135" t="s">
        <v>207</v>
      </c>
      <c r="F216" s="136" t="s">
        <v>208</v>
      </c>
      <c r="G216" s="137" t="s">
        <v>147</v>
      </c>
      <c r="H216" s="138">
        <v>80</v>
      </c>
      <c r="I216" s="139"/>
      <c r="J216" s="140">
        <f>ROUND(I216*H216,2)</f>
        <v>0</v>
      </c>
      <c r="K216" s="136" t="s">
        <v>83</v>
      </c>
      <c r="L216" s="23"/>
      <c r="M216" s="141" t="s">
        <v>0</v>
      </c>
      <c r="N216" s="142" t="s">
        <v>24</v>
      </c>
      <c r="O216" s="30"/>
      <c r="P216" s="143">
        <f>O216*H216</f>
        <v>0</v>
      </c>
      <c r="Q216" s="143">
        <v>0</v>
      </c>
      <c r="R216" s="143">
        <f>Q216*H216</f>
        <v>0</v>
      </c>
      <c r="S216" s="143">
        <v>0</v>
      </c>
      <c r="T216" s="144">
        <f>S216*H216</f>
        <v>0</v>
      </c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R216" s="145" t="s">
        <v>84</v>
      </c>
      <c r="AT216" s="145" t="s">
        <v>79</v>
      </c>
      <c r="AU216" s="145" t="s">
        <v>44</v>
      </c>
      <c r="AY216" s="11" t="s">
        <v>77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1" t="s">
        <v>43</v>
      </c>
      <c r="BK216" s="146">
        <f>ROUND(I216*H216,2)</f>
        <v>0</v>
      </c>
      <c r="BL216" s="11" t="s">
        <v>84</v>
      </c>
      <c r="BM216" s="145" t="s">
        <v>209</v>
      </c>
    </row>
    <row r="217" spans="1:65" s="2" customFormat="1" ht="11.25" x14ac:dyDescent="0.2">
      <c r="A217" s="20"/>
      <c r="B217" s="21"/>
      <c r="C217" s="22"/>
      <c r="D217" s="147" t="s">
        <v>86</v>
      </c>
      <c r="E217" s="22"/>
      <c r="F217" s="148" t="s">
        <v>210</v>
      </c>
      <c r="G217" s="22"/>
      <c r="H217" s="22"/>
      <c r="I217" s="48"/>
      <c r="J217" s="22"/>
      <c r="K217" s="22"/>
      <c r="L217" s="23"/>
      <c r="M217" s="149"/>
      <c r="N217" s="150"/>
      <c r="O217" s="30"/>
      <c r="P217" s="30"/>
      <c r="Q217" s="30"/>
      <c r="R217" s="30"/>
      <c r="S217" s="30"/>
      <c r="T217" s="31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T217" s="11" t="s">
        <v>86</v>
      </c>
      <c r="AU217" s="11" t="s">
        <v>44</v>
      </c>
    </row>
    <row r="218" spans="1:65" s="2" customFormat="1" ht="97.5" x14ac:dyDescent="0.2">
      <c r="A218" s="20"/>
      <c r="B218" s="21"/>
      <c r="C218" s="22"/>
      <c r="D218" s="147" t="s">
        <v>88</v>
      </c>
      <c r="E218" s="22"/>
      <c r="F218" s="151" t="s">
        <v>211</v>
      </c>
      <c r="G218" s="22"/>
      <c r="H218" s="22"/>
      <c r="I218" s="48"/>
      <c r="J218" s="22"/>
      <c r="K218" s="22"/>
      <c r="L218" s="23"/>
      <c r="M218" s="149"/>
      <c r="N218" s="150"/>
      <c r="O218" s="30"/>
      <c r="P218" s="30"/>
      <c r="Q218" s="30"/>
      <c r="R218" s="30"/>
      <c r="S218" s="30"/>
      <c r="T218" s="31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T218" s="11" t="s">
        <v>88</v>
      </c>
      <c r="AU218" s="11" t="s">
        <v>44</v>
      </c>
    </row>
    <row r="219" spans="1:65" s="8" customFormat="1" ht="11.25" x14ac:dyDescent="0.2">
      <c r="B219" s="152"/>
      <c r="C219" s="153"/>
      <c r="D219" s="147" t="s">
        <v>90</v>
      </c>
      <c r="E219" s="154" t="s">
        <v>0</v>
      </c>
      <c r="F219" s="155" t="s">
        <v>204</v>
      </c>
      <c r="G219" s="153"/>
      <c r="H219" s="154" t="s">
        <v>0</v>
      </c>
      <c r="I219" s="156"/>
      <c r="J219" s="153"/>
      <c r="K219" s="153"/>
      <c r="L219" s="157"/>
      <c r="M219" s="158"/>
      <c r="N219" s="159"/>
      <c r="O219" s="159"/>
      <c r="P219" s="159"/>
      <c r="Q219" s="159"/>
      <c r="R219" s="159"/>
      <c r="S219" s="159"/>
      <c r="T219" s="160"/>
      <c r="AT219" s="161" t="s">
        <v>90</v>
      </c>
      <c r="AU219" s="161" t="s">
        <v>44</v>
      </c>
      <c r="AV219" s="8" t="s">
        <v>43</v>
      </c>
      <c r="AW219" s="8" t="s">
        <v>16</v>
      </c>
      <c r="AX219" s="8" t="s">
        <v>42</v>
      </c>
      <c r="AY219" s="161" t="s">
        <v>77</v>
      </c>
    </row>
    <row r="220" spans="1:65" s="9" customFormat="1" ht="11.25" x14ac:dyDescent="0.2">
      <c r="B220" s="162"/>
      <c r="C220" s="163"/>
      <c r="D220" s="147" t="s">
        <v>90</v>
      </c>
      <c r="E220" s="164" t="s">
        <v>0</v>
      </c>
      <c r="F220" s="165" t="s">
        <v>205</v>
      </c>
      <c r="G220" s="163"/>
      <c r="H220" s="166">
        <v>80</v>
      </c>
      <c r="I220" s="167"/>
      <c r="J220" s="163"/>
      <c r="K220" s="163"/>
      <c r="L220" s="168"/>
      <c r="M220" s="169"/>
      <c r="N220" s="170"/>
      <c r="O220" s="170"/>
      <c r="P220" s="170"/>
      <c r="Q220" s="170"/>
      <c r="R220" s="170"/>
      <c r="S220" s="170"/>
      <c r="T220" s="171"/>
      <c r="AT220" s="172" t="s">
        <v>90</v>
      </c>
      <c r="AU220" s="172" t="s">
        <v>44</v>
      </c>
      <c r="AV220" s="9" t="s">
        <v>44</v>
      </c>
      <c r="AW220" s="9" t="s">
        <v>16</v>
      </c>
      <c r="AX220" s="9" t="s">
        <v>43</v>
      </c>
      <c r="AY220" s="172" t="s">
        <v>77</v>
      </c>
    </row>
    <row r="221" spans="1:65" s="2" customFormat="1" ht="21.75" customHeight="1" x14ac:dyDescent="0.2">
      <c r="A221" s="20"/>
      <c r="B221" s="21"/>
      <c r="C221" s="134" t="s">
        <v>3</v>
      </c>
      <c r="D221" s="134" t="s">
        <v>79</v>
      </c>
      <c r="E221" s="135" t="s">
        <v>212</v>
      </c>
      <c r="F221" s="136" t="s">
        <v>213</v>
      </c>
      <c r="G221" s="137" t="s">
        <v>168</v>
      </c>
      <c r="H221" s="138">
        <v>1</v>
      </c>
      <c r="I221" s="139"/>
      <c r="J221" s="140">
        <f>ROUND(I221*H221,2)</f>
        <v>0</v>
      </c>
      <c r="K221" s="136" t="s">
        <v>83</v>
      </c>
      <c r="L221" s="23"/>
      <c r="M221" s="141" t="s">
        <v>0</v>
      </c>
      <c r="N221" s="142" t="s">
        <v>24</v>
      </c>
      <c r="O221" s="30"/>
      <c r="P221" s="143">
        <f>O221*H221</f>
        <v>0</v>
      </c>
      <c r="Q221" s="143">
        <v>0.45937</v>
      </c>
      <c r="R221" s="143">
        <f>Q221*H221</f>
        <v>0.45937</v>
      </c>
      <c r="S221" s="143">
        <v>0</v>
      </c>
      <c r="T221" s="144">
        <f>S221*H221</f>
        <v>0</v>
      </c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R221" s="145" t="s">
        <v>84</v>
      </c>
      <c r="AT221" s="145" t="s">
        <v>79</v>
      </c>
      <c r="AU221" s="145" t="s">
        <v>44</v>
      </c>
      <c r="AY221" s="11" t="s">
        <v>77</v>
      </c>
      <c r="BE221" s="146">
        <f>IF(N221="základní",J221,0)</f>
        <v>0</v>
      </c>
      <c r="BF221" s="146">
        <f>IF(N221="snížená",J221,0)</f>
        <v>0</v>
      </c>
      <c r="BG221" s="146">
        <f>IF(N221="zákl. přenesená",J221,0)</f>
        <v>0</v>
      </c>
      <c r="BH221" s="146">
        <f>IF(N221="sníž. přenesená",J221,0)</f>
        <v>0</v>
      </c>
      <c r="BI221" s="146">
        <f>IF(N221="nulová",J221,0)</f>
        <v>0</v>
      </c>
      <c r="BJ221" s="11" t="s">
        <v>43</v>
      </c>
      <c r="BK221" s="146">
        <f>ROUND(I221*H221,2)</f>
        <v>0</v>
      </c>
      <c r="BL221" s="11" t="s">
        <v>84</v>
      </c>
      <c r="BM221" s="145" t="s">
        <v>214</v>
      </c>
    </row>
    <row r="222" spans="1:65" s="2" customFormat="1" ht="19.5" x14ac:dyDescent="0.2">
      <c r="A222" s="20"/>
      <c r="B222" s="21"/>
      <c r="C222" s="22"/>
      <c r="D222" s="147" t="s">
        <v>86</v>
      </c>
      <c r="E222" s="22"/>
      <c r="F222" s="148" t="s">
        <v>215</v>
      </c>
      <c r="G222" s="22"/>
      <c r="H222" s="22"/>
      <c r="I222" s="48"/>
      <c r="J222" s="22"/>
      <c r="K222" s="22"/>
      <c r="L222" s="23"/>
      <c r="M222" s="149"/>
      <c r="N222" s="150"/>
      <c r="O222" s="30"/>
      <c r="P222" s="30"/>
      <c r="Q222" s="30"/>
      <c r="R222" s="30"/>
      <c r="S222" s="30"/>
      <c r="T222" s="31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T222" s="11" t="s">
        <v>86</v>
      </c>
      <c r="AU222" s="11" t="s">
        <v>44</v>
      </c>
    </row>
    <row r="223" spans="1:65" s="2" customFormat="1" ht="97.5" x14ac:dyDescent="0.2">
      <c r="A223" s="20"/>
      <c r="B223" s="21"/>
      <c r="C223" s="22"/>
      <c r="D223" s="147" t="s">
        <v>88</v>
      </c>
      <c r="E223" s="22"/>
      <c r="F223" s="151" t="s">
        <v>211</v>
      </c>
      <c r="G223" s="22"/>
      <c r="H223" s="22"/>
      <c r="I223" s="48"/>
      <c r="J223" s="22"/>
      <c r="K223" s="22"/>
      <c r="L223" s="23"/>
      <c r="M223" s="149"/>
      <c r="N223" s="150"/>
      <c r="O223" s="30"/>
      <c r="P223" s="30"/>
      <c r="Q223" s="30"/>
      <c r="R223" s="30"/>
      <c r="S223" s="30"/>
      <c r="T223" s="31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T223" s="11" t="s">
        <v>88</v>
      </c>
      <c r="AU223" s="11" t="s">
        <v>44</v>
      </c>
    </row>
    <row r="224" spans="1:65" s="9" customFormat="1" ht="11.25" x14ac:dyDescent="0.2">
      <c r="B224" s="162"/>
      <c r="C224" s="163"/>
      <c r="D224" s="147" t="s">
        <v>90</v>
      </c>
      <c r="E224" s="164" t="s">
        <v>0</v>
      </c>
      <c r="F224" s="165" t="s">
        <v>43</v>
      </c>
      <c r="G224" s="163"/>
      <c r="H224" s="166">
        <v>1</v>
      </c>
      <c r="I224" s="167"/>
      <c r="J224" s="163"/>
      <c r="K224" s="163"/>
      <c r="L224" s="168"/>
      <c r="M224" s="169"/>
      <c r="N224" s="170"/>
      <c r="O224" s="170"/>
      <c r="P224" s="170"/>
      <c r="Q224" s="170"/>
      <c r="R224" s="170"/>
      <c r="S224" s="170"/>
      <c r="T224" s="171"/>
      <c r="AT224" s="172" t="s">
        <v>90</v>
      </c>
      <c r="AU224" s="172" t="s">
        <v>44</v>
      </c>
      <c r="AV224" s="9" t="s">
        <v>44</v>
      </c>
      <c r="AW224" s="9" t="s">
        <v>16</v>
      </c>
      <c r="AX224" s="9" t="s">
        <v>43</v>
      </c>
      <c r="AY224" s="172" t="s">
        <v>77</v>
      </c>
    </row>
    <row r="225" spans="1:65" s="2" customFormat="1" ht="16.5" customHeight="1" x14ac:dyDescent="0.2">
      <c r="A225" s="20"/>
      <c r="B225" s="21"/>
      <c r="C225" s="134" t="s">
        <v>216</v>
      </c>
      <c r="D225" s="134" t="s">
        <v>79</v>
      </c>
      <c r="E225" s="135" t="s">
        <v>217</v>
      </c>
      <c r="F225" s="136" t="s">
        <v>218</v>
      </c>
      <c r="G225" s="137" t="s">
        <v>219</v>
      </c>
      <c r="H225" s="138">
        <v>1</v>
      </c>
      <c r="I225" s="139"/>
      <c r="J225" s="140">
        <f>ROUND(I225*H225,2)</f>
        <v>0</v>
      </c>
      <c r="K225" s="136" t="s">
        <v>220</v>
      </c>
      <c r="L225" s="23"/>
      <c r="M225" s="141" t="s">
        <v>0</v>
      </c>
      <c r="N225" s="142" t="s">
        <v>24</v>
      </c>
      <c r="O225" s="30"/>
      <c r="P225" s="143">
        <f>O225*H225</f>
        <v>0</v>
      </c>
      <c r="Q225" s="143">
        <v>0</v>
      </c>
      <c r="R225" s="143">
        <f>Q225*H225</f>
        <v>0</v>
      </c>
      <c r="S225" s="143">
        <v>0</v>
      </c>
      <c r="T225" s="144">
        <f>S225*H225</f>
        <v>0</v>
      </c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R225" s="145" t="s">
        <v>84</v>
      </c>
      <c r="AT225" s="145" t="s">
        <v>79</v>
      </c>
      <c r="AU225" s="145" t="s">
        <v>44</v>
      </c>
      <c r="AY225" s="11" t="s">
        <v>77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1" t="s">
        <v>43</v>
      </c>
      <c r="BK225" s="146">
        <f>ROUND(I225*H225,2)</f>
        <v>0</v>
      </c>
      <c r="BL225" s="11" t="s">
        <v>84</v>
      </c>
      <c r="BM225" s="145" t="s">
        <v>221</v>
      </c>
    </row>
    <row r="226" spans="1:65" s="2" customFormat="1" ht="11.25" x14ac:dyDescent="0.2">
      <c r="A226" s="20"/>
      <c r="B226" s="21"/>
      <c r="C226" s="22"/>
      <c r="D226" s="147" t="s">
        <v>86</v>
      </c>
      <c r="E226" s="22"/>
      <c r="F226" s="148" t="s">
        <v>218</v>
      </c>
      <c r="G226" s="22"/>
      <c r="H226" s="22"/>
      <c r="I226" s="48"/>
      <c r="J226" s="22"/>
      <c r="K226" s="22"/>
      <c r="L226" s="23"/>
      <c r="M226" s="149"/>
      <c r="N226" s="150"/>
      <c r="O226" s="30"/>
      <c r="P226" s="30"/>
      <c r="Q226" s="30"/>
      <c r="R226" s="30"/>
      <c r="S226" s="30"/>
      <c r="T226" s="31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T226" s="11" t="s">
        <v>86</v>
      </c>
      <c r="AU226" s="11" t="s">
        <v>44</v>
      </c>
    </row>
    <row r="227" spans="1:65" s="9" customFormat="1" ht="11.25" x14ac:dyDescent="0.2">
      <c r="B227" s="162"/>
      <c r="C227" s="163"/>
      <c r="D227" s="147" t="s">
        <v>90</v>
      </c>
      <c r="E227" s="164" t="s">
        <v>0</v>
      </c>
      <c r="F227" s="165" t="s">
        <v>43</v>
      </c>
      <c r="G227" s="163"/>
      <c r="H227" s="166">
        <v>1</v>
      </c>
      <c r="I227" s="167"/>
      <c r="J227" s="163"/>
      <c r="K227" s="163"/>
      <c r="L227" s="168"/>
      <c r="M227" s="169"/>
      <c r="N227" s="170"/>
      <c r="O227" s="170"/>
      <c r="P227" s="170"/>
      <c r="Q227" s="170"/>
      <c r="R227" s="170"/>
      <c r="S227" s="170"/>
      <c r="T227" s="171"/>
      <c r="AT227" s="172" t="s">
        <v>90</v>
      </c>
      <c r="AU227" s="172" t="s">
        <v>44</v>
      </c>
      <c r="AV227" s="9" t="s">
        <v>44</v>
      </c>
      <c r="AW227" s="9" t="s">
        <v>16</v>
      </c>
      <c r="AX227" s="9" t="s">
        <v>43</v>
      </c>
      <c r="AY227" s="172" t="s">
        <v>77</v>
      </c>
    </row>
    <row r="228" spans="1:65" s="2" customFormat="1" ht="16.5" customHeight="1" x14ac:dyDescent="0.2">
      <c r="A228" s="20"/>
      <c r="B228" s="21"/>
      <c r="C228" s="134" t="s">
        <v>222</v>
      </c>
      <c r="D228" s="134" t="s">
        <v>79</v>
      </c>
      <c r="E228" s="135" t="s">
        <v>223</v>
      </c>
      <c r="F228" s="136" t="s">
        <v>224</v>
      </c>
      <c r="G228" s="137" t="s">
        <v>219</v>
      </c>
      <c r="H228" s="138">
        <v>1</v>
      </c>
      <c r="I228" s="139"/>
      <c r="J228" s="140">
        <f>ROUND(I228*H228,2)</f>
        <v>0</v>
      </c>
      <c r="K228" s="136" t="s">
        <v>220</v>
      </c>
      <c r="L228" s="23"/>
      <c r="M228" s="141" t="s">
        <v>0</v>
      </c>
      <c r="N228" s="142" t="s">
        <v>24</v>
      </c>
      <c r="O228" s="30"/>
      <c r="P228" s="143">
        <f>O228*H228</f>
        <v>0</v>
      </c>
      <c r="Q228" s="143">
        <v>0</v>
      </c>
      <c r="R228" s="143">
        <f>Q228*H228</f>
        <v>0</v>
      </c>
      <c r="S228" s="143">
        <v>0</v>
      </c>
      <c r="T228" s="144">
        <f>S228*H228</f>
        <v>0</v>
      </c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R228" s="145" t="s">
        <v>84</v>
      </c>
      <c r="AT228" s="145" t="s">
        <v>79</v>
      </c>
      <c r="AU228" s="145" t="s">
        <v>44</v>
      </c>
      <c r="AY228" s="11" t="s">
        <v>77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1" t="s">
        <v>43</v>
      </c>
      <c r="BK228" s="146">
        <f>ROUND(I228*H228,2)</f>
        <v>0</v>
      </c>
      <c r="BL228" s="11" t="s">
        <v>84</v>
      </c>
      <c r="BM228" s="145" t="s">
        <v>225</v>
      </c>
    </row>
    <row r="229" spans="1:65" s="2" customFormat="1" ht="11.25" x14ac:dyDescent="0.2">
      <c r="A229" s="20"/>
      <c r="B229" s="21"/>
      <c r="C229" s="22"/>
      <c r="D229" s="147" t="s">
        <v>86</v>
      </c>
      <c r="E229" s="22"/>
      <c r="F229" s="148" t="s">
        <v>224</v>
      </c>
      <c r="G229" s="22"/>
      <c r="H229" s="22"/>
      <c r="I229" s="48"/>
      <c r="J229" s="22"/>
      <c r="K229" s="22"/>
      <c r="L229" s="23"/>
      <c r="M229" s="149"/>
      <c r="N229" s="150"/>
      <c r="O229" s="30"/>
      <c r="P229" s="30"/>
      <c r="Q229" s="30"/>
      <c r="R229" s="30"/>
      <c r="S229" s="30"/>
      <c r="T229" s="31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T229" s="11" t="s">
        <v>86</v>
      </c>
      <c r="AU229" s="11" t="s">
        <v>44</v>
      </c>
    </row>
    <row r="230" spans="1:65" s="9" customFormat="1" ht="11.25" x14ac:dyDescent="0.2">
      <c r="B230" s="162"/>
      <c r="C230" s="163"/>
      <c r="D230" s="147" t="s">
        <v>90</v>
      </c>
      <c r="E230" s="164" t="s">
        <v>0</v>
      </c>
      <c r="F230" s="165" t="s">
        <v>43</v>
      </c>
      <c r="G230" s="163"/>
      <c r="H230" s="166">
        <v>1</v>
      </c>
      <c r="I230" s="167"/>
      <c r="J230" s="163"/>
      <c r="K230" s="163"/>
      <c r="L230" s="168"/>
      <c r="M230" s="169"/>
      <c r="N230" s="170"/>
      <c r="O230" s="170"/>
      <c r="P230" s="170"/>
      <c r="Q230" s="170"/>
      <c r="R230" s="170"/>
      <c r="S230" s="170"/>
      <c r="T230" s="171"/>
      <c r="AT230" s="172" t="s">
        <v>90</v>
      </c>
      <c r="AU230" s="172" t="s">
        <v>44</v>
      </c>
      <c r="AV230" s="9" t="s">
        <v>44</v>
      </c>
      <c r="AW230" s="9" t="s">
        <v>16</v>
      </c>
      <c r="AX230" s="9" t="s">
        <v>43</v>
      </c>
      <c r="AY230" s="172" t="s">
        <v>77</v>
      </c>
    </row>
    <row r="231" spans="1:65" s="2" customFormat="1" ht="33" customHeight="1" x14ac:dyDescent="0.2">
      <c r="A231" s="20"/>
      <c r="B231" s="21"/>
      <c r="C231" s="134" t="s">
        <v>226</v>
      </c>
      <c r="D231" s="134" t="s">
        <v>79</v>
      </c>
      <c r="E231" s="135" t="s">
        <v>227</v>
      </c>
      <c r="F231" s="136" t="s">
        <v>228</v>
      </c>
      <c r="G231" s="137" t="s">
        <v>229</v>
      </c>
      <c r="H231" s="138">
        <v>1</v>
      </c>
      <c r="I231" s="139"/>
      <c r="J231" s="140">
        <f>ROUND(I231*H231,2)</f>
        <v>0</v>
      </c>
      <c r="K231" s="136" t="s">
        <v>0</v>
      </c>
      <c r="L231" s="23"/>
      <c r="M231" s="141" t="s">
        <v>0</v>
      </c>
      <c r="N231" s="142" t="s">
        <v>24</v>
      </c>
      <c r="O231" s="30"/>
      <c r="P231" s="143">
        <f>O231*H231</f>
        <v>0</v>
      </c>
      <c r="Q231" s="143">
        <v>2.2831299999999999</v>
      </c>
      <c r="R231" s="143">
        <f>Q231*H231</f>
        <v>2.2831299999999999</v>
      </c>
      <c r="S231" s="143">
        <v>0</v>
      </c>
      <c r="T231" s="144">
        <f>S231*H231</f>
        <v>0</v>
      </c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R231" s="145" t="s">
        <v>84</v>
      </c>
      <c r="AT231" s="145" t="s">
        <v>79</v>
      </c>
      <c r="AU231" s="145" t="s">
        <v>44</v>
      </c>
      <c r="AY231" s="11" t="s">
        <v>77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1" t="s">
        <v>43</v>
      </c>
      <c r="BK231" s="146">
        <f>ROUND(I231*H231,2)</f>
        <v>0</v>
      </c>
      <c r="BL231" s="11" t="s">
        <v>84</v>
      </c>
      <c r="BM231" s="145" t="s">
        <v>230</v>
      </c>
    </row>
    <row r="232" spans="1:65" s="2" customFormat="1" ht="19.5" x14ac:dyDescent="0.2">
      <c r="A232" s="20"/>
      <c r="B232" s="21"/>
      <c r="C232" s="22"/>
      <c r="D232" s="147" t="s">
        <v>86</v>
      </c>
      <c r="E232" s="22"/>
      <c r="F232" s="148" t="s">
        <v>228</v>
      </c>
      <c r="G232" s="22"/>
      <c r="H232" s="22"/>
      <c r="I232" s="48"/>
      <c r="J232" s="22"/>
      <c r="K232" s="22"/>
      <c r="L232" s="23"/>
      <c r="M232" s="149"/>
      <c r="N232" s="150"/>
      <c r="O232" s="30"/>
      <c r="P232" s="30"/>
      <c r="Q232" s="30"/>
      <c r="R232" s="30"/>
      <c r="S232" s="30"/>
      <c r="T232" s="31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T232" s="11" t="s">
        <v>86</v>
      </c>
      <c r="AU232" s="11" t="s">
        <v>44</v>
      </c>
    </row>
    <row r="233" spans="1:65" s="2" customFormat="1" ht="97.5" x14ac:dyDescent="0.2">
      <c r="A233" s="20"/>
      <c r="B233" s="21"/>
      <c r="C233" s="22"/>
      <c r="D233" s="147" t="s">
        <v>88</v>
      </c>
      <c r="E233" s="22"/>
      <c r="F233" s="151" t="s">
        <v>231</v>
      </c>
      <c r="G233" s="22"/>
      <c r="H233" s="22"/>
      <c r="I233" s="48"/>
      <c r="J233" s="22"/>
      <c r="K233" s="22"/>
      <c r="L233" s="23"/>
      <c r="M233" s="149"/>
      <c r="N233" s="150"/>
      <c r="O233" s="30"/>
      <c r="P233" s="30"/>
      <c r="Q233" s="30"/>
      <c r="R233" s="30"/>
      <c r="S233" s="30"/>
      <c r="T233" s="31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T233" s="11" t="s">
        <v>88</v>
      </c>
      <c r="AU233" s="11" t="s">
        <v>44</v>
      </c>
    </row>
    <row r="234" spans="1:65" s="9" customFormat="1" ht="11.25" x14ac:dyDescent="0.2">
      <c r="B234" s="162"/>
      <c r="C234" s="163"/>
      <c r="D234" s="147" t="s">
        <v>90</v>
      </c>
      <c r="E234" s="164" t="s">
        <v>0</v>
      </c>
      <c r="F234" s="165" t="s">
        <v>43</v>
      </c>
      <c r="G234" s="163"/>
      <c r="H234" s="166">
        <v>1</v>
      </c>
      <c r="I234" s="167"/>
      <c r="J234" s="163"/>
      <c r="K234" s="163"/>
      <c r="L234" s="168"/>
      <c r="M234" s="169"/>
      <c r="N234" s="170"/>
      <c r="O234" s="170"/>
      <c r="P234" s="170"/>
      <c r="Q234" s="170"/>
      <c r="R234" s="170"/>
      <c r="S234" s="170"/>
      <c r="T234" s="171"/>
      <c r="AT234" s="172" t="s">
        <v>90</v>
      </c>
      <c r="AU234" s="172" t="s">
        <v>44</v>
      </c>
      <c r="AV234" s="9" t="s">
        <v>44</v>
      </c>
      <c r="AW234" s="9" t="s">
        <v>16</v>
      </c>
      <c r="AX234" s="9" t="s">
        <v>43</v>
      </c>
      <c r="AY234" s="172" t="s">
        <v>77</v>
      </c>
    </row>
    <row r="235" spans="1:65" s="7" customFormat="1" ht="22.9" customHeight="1" x14ac:dyDescent="0.2">
      <c r="B235" s="118"/>
      <c r="C235" s="119"/>
      <c r="D235" s="120" t="s">
        <v>41</v>
      </c>
      <c r="E235" s="132" t="s">
        <v>232</v>
      </c>
      <c r="F235" s="132" t="s">
        <v>233</v>
      </c>
      <c r="G235" s="119"/>
      <c r="H235" s="119"/>
      <c r="I235" s="122"/>
      <c r="J235" s="133">
        <f>BK235</f>
        <v>0</v>
      </c>
      <c r="K235" s="119"/>
      <c r="L235" s="124"/>
      <c r="M235" s="125"/>
      <c r="N235" s="126"/>
      <c r="O235" s="126"/>
      <c r="P235" s="127">
        <f>SUM(P236:P243)</f>
        <v>0</v>
      </c>
      <c r="Q235" s="126"/>
      <c r="R235" s="127">
        <f>SUM(R236:R243)</f>
        <v>0</v>
      </c>
      <c r="S235" s="126"/>
      <c r="T235" s="128">
        <f>SUM(T236:T243)</f>
        <v>0</v>
      </c>
      <c r="AR235" s="129" t="s">
        <v>43</v>
      </c>
      <c r="AT235" s="130" t="s">
        <v>41</v>
      </c>
      <c r="AU235" s="130" t="s">
        <v>43</v>
      </c>
      <c r="AY235" s="129" t="s">
        <v>77</v>
      </c>
      <c r="BK235" s="131">
        <f>SUM(BK236:BK243)</f>
        <v>0</v>
      </c>
    </row>
    <row r="236" spans="1:65" s="2" customFormat="1" ht="44.25" customHeight="1" x14ac:dyDescent="0.2">
      <c r="A236" s="20"/>
      <c r="B236" s="21"/>
      <c r="C236" s="134" t="s">
        <v>234</v>
      </c>
      <c r="D236" s="134" t="s">
        <v>79</v>
      </c>
      <c r="E236" s="135" t="s">
        <v>235</v>
      </c>
      <c r="F236" s="136" t="s">
        <v>236</v>
      </c>
      <c r="G236" s="137" t="s">
        <v>131</v>
      </c>
      <c r="H236" s="138">
        <v>10.013</v>
      </c>
      <c r="I236" s="139"/>
      <c r="J236" s="140">
        <f>ROUND(I236*H236,2)</f>
        <v>0</v>
      </c>
      <c r="K236" s="136" t="s">
        <v>220</v>
      </c>
      <c r="L236" s="23"/>
      <c r="M236" s="141" t="s">
        <v>0</v>
      </c>
      <c r="N236" s="142" t="s">
        <v>24</v>
      </c>
      <c r="O236" s="30"/>
      <c r="P236" s="143">
        <f>O236*H236</f>
        <v>0</v>
      </c>
      <c r="Q236" s="143">
        <v>0</v>
      </c>
      <c r="R236" s="143">
        <f>Q236*H236</f>
        <v>0</v>
      </c>
      <c r="S236" s="143">
        <v>0</v>
      </c>
      <c r="T236" s="144">
        <f>S236*H236</f>
        <v>0</v>
      </c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R236" s="145" t="s">
        <v>84</v>
      </c>
      <c r="AT236" s="145" t="s">
        <v>79</v>
      </c>
      <c r="AU236" s="145" t="s">
        <v>44</v>
      </c>
      <c r="AY236" s="11" t="s">
        <v>77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1" t="s">
        <v>43</v>
      </c>
      <c r="BK236" s="146">
        <f>ROUND(I236*H236,2)</f>
        <v>0</v>
      </c>
      <c r="BL236" s="11" t="s">
        <v>84</v>
      </c>
      <c r="BM236" s="145" t="s">
        <v>237</v>
      </c>
    </row>
    <row r="237" spans="1:65" s="2" customFormat="1" ht="29.25" x14ac:dyDescent="0.2">
      <c r="A237" s="20"/>
      <c r="B237" s="21"/>
      <c r="C237" s="22"/>
      <c r="D237" s="147" t="s">
        <v>86</v>
      </c>
      <c r="E237" s="22"/>
      <c r="F237" s="148" t="s">
        <v>236</v>
      </c>
      <c r="G237" s="22"/>
      <c r="H237" s="22"/>
      <c r="I237" s="48"/>
      <c r="J237" s="22"/>
      <c r="K237" s="22"/>
      <c r="L237" s="23"/>
      <c r="M237" s="149"/>
      <c r="N237" s="150"/>
      <c r="O237" s="30"/>
      <c r="P237" s="30"/>
      <c r="Q237" s="30"/>
      <c r="R237" s="30"/>
      <c r="S237" s="30"/>
      <c r="T237" s="31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T237" s="11" t="s">
        <v>86</v>
      </c>
      <c r="AU237" s="11" t="s">
        <v>44</v>
      </c>
    </row>
    <row r="238" spans="1:65" s="8" customFormat="1" ht="11.25" x14ac:dyDescent="0.2">
      <c r="B238" s="152"/>
      <c r="C238" s="153"/>
      <c r="D238" s="147" t="s">
        <v>90</v>
      </c>
      <c r="E238" s="154" t="s">
        <v>0</v>
      </c>
      <c r="F238" s="155" t="s">
        <v>238</v>
      </c>
      <c r="G238" s="153"/>
      <c r="H238" s="154" t="s">
        <v>0</v>
      </c>
      <c r="I238" s="156"/>
      <c r="J238" s="153"/>
      <c r="K238" s="153"/>
      <c r="L238" s="157"/>
      <c r="M238" s="158"/>
      <c r="N238" s="159"/>
      <c r="O238" s="159"/>
      <c r="P238" s="159"/>
      <c r="Q238" s="159"/>
      <c r="R238" s="159"/>
      <c r="S238" s="159"/>
      <c r="T238" s="160"/>
      <c r="AT238" s="161" t="s">
        <v>90</v>
      </c>
      <c r="AU238" s="161" t="s">
        <v>44</v>
      </c>
      <c r="AV238" s="8" t="s">
        <v>43</v>
      </c>
      <c r="AW238" s="8" t="s">
        <v>16</v>
      </c>
      <c r="AX238" s="8" t="s">
        <v>42</v>
      </c>
      <c r="AY238" s="161" t="s">
        <v>77</v>
      </c>
    </row>
    <row r="239" spans="1:65" s="9" customFormat="1" ht="11.25" x14ac:dyDescent="0.2">
      <c r="B239" s="162"/>
      <c r="C239" s="163"/>
      <c r="D239" s="147" t="s">
        <v>90</v>
      </c>
      <c r="E239" s="164" t="s">
        <v>0</v>
      </c>
      <c r="F239" s="165" t="s">
        <v>239</v>
      </c>
      <c r="G239" s="163"/>
      <c r="H239" s="166">
        <v>10.013</v>
      </c>
      <c r="I239" s="167"/>
      <c r="J239" s="163"/>
      <c r="K239" s="163"/>
      <c r="L239" s="168"/>
      <c r="M239" s="169"/>
      <c r="N239" s="170"/>
      <c r="O239" s="170"/>
      <c r="P239" s="170"/>
      <c r="Q239" s="170"/>
      <c r="R239" s="170"/>
      <c r="S239" s="170"/>
      <c r="T239" s="171"/>
      <c r="AT239" s="172" t="s">
        <v>90</v>
      </c>
      <c r="AU239" s="172" t="s">
        <v>44</v>
      </c>
      <c r="AV239" s="9" t="s">
        <v>44</v>
      </c>
      <c r="AW239" s="9" t="s">
        <v>16</v>
      </c>
      <c r="AX239" s="9" t="s">
        <v>43</v>
      </c>
      <c r="AY239" s="172" t="s">
        <v>77</v>
      </c>
    </row>
    <row r="240" spans="1:65" s="2" customFormat="1" ht="44.25" customHeight="1" x14ac:dyDescent="0.2">
      <c r="A240" s="20"/>
      <c r="B240" s="21"/>
      <c r="C240" s="134" t="s">
        <v>240</v>
      </c>
      <c r="D240" s="134" t="s">
        <v>79</v>
      </c>
      <c r="E240" s="135" t="s">
        <v>241</v>
      </c>
      <c r="F240" s="136" t="s">
        <v>236</v>
      </c>
      <c r="G240" s="137" t="s">
        <v>131</v>
      </c>
      <c r="H240" s="138">
        <v>1.0999999999999999E-2</v>
      </c>
      <c r="I240" s="139"/>
      <c r="J240" s="140">
        <f>ROUND(I240*H240,2)</f>
        <v>0</v>
      </c>
      <c r="K240" s="136" t="s">
        <v>220</v>
      </c>
      <c r="L240" s="23"/>
      <c r="M240" s="141" t="s">
        <v>0</v>
      </c>
      <c r="N240" s="142" t="s">
        <v>24</v>
      </c>
      <c r="O240" s="30"/>
      <c r="P240" s="143">
        <f>O240*H240</f>
        <v>0</v>
      </c>
      <c r="Q240" s="143">
        <v>0</v>
      </c>
      <c r="R240" s="143">
        <f>Q240*H240</f>
        <v>0</v>
      </c>
      <c r="S240" s="143">
        <v>0</v>
      </c>
      <c r="T240" s="144">
        <f>S240*H240</f>
        <v>0</v>
      </c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R240" s="145" t="s">
        <v>84</v>
      </c>
      <c r="AT240" s="145" t="s">
        <v>79</v>
      </c>
      <c r="AU240" s="145" t="s">
        <v>44</v>
      </c>
      <c r="AY240" s="11" t="s">
        <v>77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1" t="s">
        <v>43</v>
      </c>
      <c r="BK240" s="146">
        <f>ROUND(I240*H240,2)</f>
        <v>0</v>
      </c>
      <c r="BL240" s="11" t="s">
        <v>84</v>
      </c>
      <c r="BM240" s="145" t="s">
        <v>242</v>
      </c>
    </row>
    <row r="241" spans="1:65" s="2" customFormat="1" ht="29.25" x14ac:dyDescent="0.2">
      <c r="A241" s="20"/>
      <c r="B241" s="21"/>
      <c r="C241" s="22"/>
      <c r="D241" s="147" t="s">
        <v>86</v>
      </c>
      <c r="E241" s="22"/>
      <c r="F241" s="148" t="s">
        <v>236</v>
      </c>
      <c r="G241" s="22"/>
      <c r="H241" s="22"/>
      <c r="I241" s="48"/>
      <c r="J241" s="22"/>
      <c r="K241" s="22"/>
      <c r="L241" s="23"/>
      <c r="M241" s="149"/>
      <c r="N241" s="150"/>
      <c r="O241" s="30"/>
      <c r="P241" s="30"/>
      <c r="Q241" s="30"/>
      <c r="R241" s="30"/>
      <c r="S241" s="30"/>
      <c r="T241" s="31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T241" s="11" t="s">
        <v>86</v>
      </c>
      <c r="AU241" s="11" t="s">
        <v>44</v>
      </c>
    </row>
    <row r="242" spans="1:65" s="8" customFormat="1" ht="11.25" x14ac:dyDescent="0.2">
      <c r="B242" s="152"/>
      <c r="C242" s="153"/>
      <c r="D242" s="147" t="s">
        <v>90</v>
      </c>
      <c r="E242" s="154" t="s">
        <v>0</v>
      </c>
      <c r="F242" s="155" t="s">
        <v>243</v>
      </c>
      <c r="G242" s="153"/>
      <c r="H242" s="154" t="s">
        <v>0</v>
      </c>
      <c r="I242" s="156"/>
      <c r="J242" s="153"/>
      <c r="K242" s="153"/>
      <c r="L242" s="157"/>
      <c r="M242" s="158"/>
      <c r="N242" s="159"/>
      <c r="O242" s="159"/>
      <c r="P242" s="159"/>
      <c r="Q242" s="159"/>
      <c r="R242" s="159"/>
      <c r="S242" s="159"/>
      <c r="T242" s="160"/>
      <c r="AT242" s="161" t="s">
        <v>90</v>
      </c>
      <c r="AU242" s="161" t="s">
        <v>44</v>
      </c>
      <c r="AV242" s="8" t="s">
        <v>43</v>
      </c>
      <c r="AW242" s="8" t="s">
        <v>16</v>
      </c>
      <c r="AX242" s="8" t="s">
        <v>42</v>
      </c>
      <c r="AY242" s="161" t="s">
        <v>77</v>
      </c>
    </row>
    <row r="243" spans="1:65" s="9" customFormat="1" ht="11.25" x14ac:dyDescent="0.2">
      <c r="B243" s="162"/>
      <c r="C243" s="163"/>
      <c r="D243" s="147" t="s">
        <v>90</v>
      </c>
      <c r="E243" s="164" t="s">
        <v>0</v>
      </c>
      <c r="F243" s="165" t="s">
        <v>244</v>
      </c>
      <c r="G243" s="163"/>
      <c r="H243" s="166">
        <v>1.0999999999999999E-2</v>
      </c>
      <c r="I243" s="167"/>
      <c r="J243" s="163"/>
      <c r="K243" s="163"/>
      <c r="L243" s="168"/>
      <c r="M243" s="169"/>
      <c r="N243" s="170"/>
      <c r="O243" s="170"/>
      <c r="P243" s="170"/>
      <c r="Q243" s="170"/>
      <c r="R243" s="170"/>
      <c r="S243" s="170"/>
      <c r="T243" s="171"/>
      <c r="AT243" s="172" t="s">
        <v>90</v>
      </c>
      <c r="AU243" s="172" t="s">
        <v>44</v>
      </c>
      <c r="AV243" s="9" t="s">
        <v>44</v>
      </c>
      <c r="AW243" s="9" t="s">
        <v>16</v>
      </c>
      <c r="AX243" s="9" t="s">
        <v>43</v>
      </c>
      <c r="AY243" s="172" t="s">
        <v>77</v>
      </c>
    </row>
    <row r="244" spans="1:65" s="7" customFormat="1" ht="22.9" customHeight="1" x14ac:dyDescent="0.2">
      <c r="B244" s="118"/>
      <c r="C244" s="119"/>
      <c r="D244" s="120" t="s">
        <v>41</v>
      </c>
      <c r="E244" s="132" t="s">
        <v>245</v>
      </c>
      <c r="F244" s="132" t="s">
        <v>246</v>
      </c>
      <c r="G244" s="119"/>
      <c r="H244" s="119"/>
      <c r="I244" s="122"/>
      <c r="J244" s="133">
        <f>BK244</f>
        <v>0</v>
      </c>
      <c r="K244" s="119"/>
      <c r="L244" s="124"/>
      <c r="M244" s="125"/>
      <c r="N244" s="126"/>
      <c r="O244" s="126"/>
      <c r="P244" s="127">
        <f>SUM(P245:P247)</f>
        <v>0</v>
      </c>
      <c r="Q244" s="126"/>
      <c r="R244" s="127">
        <f>SUM(R245:R247)</f>
        <v>0</v>
      </c>
      <c r="S244" s="126"/>
      <c r="T244" s="128">
        <f>SUM(T245:T247)</f>
        <v>0</v>
      </c>
      <c r="AR244" s="129" t="s">
        <v>43</v>
      </c>
      <c r="AT244" s="130" t="s">
        <v>41</v>
      </c>
      <c r="AU244" s="130" t="s">
        <v>43</v>
      </c>
      <c r="AY244" s="129" t="s">
        <v>77</v>
      </c>
      <c r="BK244" s="131">
        <f>SUM(BK245:BK247)</f>
        <v>0</v>
      </c>
    </row>
    <row r="245" spans="1:65" s="2" customFormat="1" ht="21.75" customHeight="1" x14ac:dyDescent="0.2">
      <c r="A245" s="20"/>
      <c r="B245" s="21"/>
      <c r="C245" s="134" t="s">
        <v>247</v>
      </c>
      <c r="D245" s="134" t="s">
        <v>79</v>
      </c>
      <c r="E245" s="135" t="s">
        <v>248</v>
      </c>
      <c r="F245" s="136" t="s">
        <v>249</v>
      </c>
      <c r="G245" s="137" t="s">
        <v>131</v>
      </c>
      <c r="H245" s="138">
        <v>10.058999999999999</v>
      </c>
      <c r="I245" s="139"/>
      <c r="J245" s="140">
        <f>ROUND(I245*H245,2)</f>
        <v>0</v>
      </c>
      <c r="K245" s="136" t="s">
        <v>83</v>
      </c>
      <c r="L245" s="23"/>
      <c r="M245" s="141" t="s">
        <v>0</v>
      </c>
      <c r="N245" s="142" t="s">
        <v>24</v>
      </c>
      <c r="O245" s="30"/>
      <c r="P245" s="143">
        <f>O245*H245</f>
        <v>0</v>
      </c>
      <c r="Q245" s="143">
        <v>0</v>
      </c>
      <c r="R245" s="143">
        <f>Q245*H245</f>
        <v>0</v>
      </c>
      <c r="S245" s="143">
        <v>0</v>
      </c>
      <c r="T245" s="144">
        <f>S245*H245</f>
        <v>0</v>
      </c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R245" s="145" t="s">
        <v>84</v>
      </c>
      <c r="AT245" s="145" t="s">
        <v>79</v>
      </c>
      <c r="AU245" s="145" t="s">
        <v>44</v>
      </c>
      <c r="AY245" s="11" t="s">
        <v>77</v>
      </c>
      <c r="BE245" s="146">
        <f>IF(N245="základní",J245,0)</f>
        <v>0</v>
      </c>
      <c r="BF245" s="146">
        <f>IF(N245="snížená",J245,0)</f>
        <v>0</v>
      </c>
      <c r="BG245" s="146">
        <f>IF(N245="zákl. přenesená",J245,0)</f>
        <v>0</v>
      </c>
      <c r="BH245" s="146">
        <f>IF(N245="sníž. přenesená",J245,0)</f>
        <v>0</v>
      </c>
      <c r="BI245" s="146">
        <f>IF(N245="nulová",J245,0)</f>
        <v>0</v>
      </c>
      <c r="BJ245" s="11" t="s">
        <v>43</v>
      </c>
      <c r="BK245" s="146">
        <f>ROUND(I245*H245,2)</f>
        <v>0</v>
      </c>
      <c r="BL245" s="11" t="s">
        <v>84</v>
      </c>
      <c r="BM245" s="145" t="s">
        <v>250</v>
      </c>
    </row>
    <row r="246" spans="1:65" s="2" customFormat="1" ht="29.25" x14ac:dyDescent="0.2">
      <c r="A246" s="20"/>
      <c r="B246" s="21"/>
      <c r="C246" s="22"/>
      <c r="D246" s="147" t="s">
        <v>86</v>
      </c>
      <c r="E246" s="22"/>
      <c r="F246" s="148" t="s">
        <v>251</v>
      </c>
      <c r="G246" s="22"/>
      <c r="H246" s="22"/>
      <c r="I246" s="48"/>
      <c r="J246" s="22"/>
      <c r="K246" s="22"/>
      <c r="L246" s="23"/>
      <c r="M246" s="149"/>
      <c r="N246" s="150"/>
      <c r="O246" s="30"/>
      <c r="P246" s="30"/>
      <c r="Q246" s="30"/>
      <c r="R246" s="30"/>
      <c r="S246" s="30"/>
      <c r="T246" s="31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T246" s="11" t="s">
        <v>86</v>
      </c>
      <c r="AU246" s="11" t="s">
        <v>44</v>
      </c>
    </row>
    <row r="247" spans="1:65" s="2" customFormat="1" ht="48.75" x14ac:dyDescent="0.2">
      <c r="A247" s="20"/>
      <c r="B247" s="21"/>
      <c r="C247" s="22"/>
      <c r="D247" s="147" t="s">
        <v>88</v>
      </c>
      <c r="E247" s="22"/>
      <c r="F247" s="151" t="s">
        <v>252</v>
      </c>
      <c r="G247" s="22"/>
      <c r="H247" s="22"/>
      <c r="I247" s="48"/>
      <c r="J247" s="22"/>
      <c r="K247" s="22"/>
      <c r="L247" s="23"/>
      <c r="M247" s="194"/>
      <c r="N247" s="195"/>
      <c r="O247" s="196"/>
      <c r="P247" s="196"/>
      <c r="Q247" s="196"/>
      <c r="R247" s="196"/>
      <c r="S247" s="196"/>
      <c r="T247" s="197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T247" s="11" t="s">
        <v>88</v>
      </c>
      <c r="AU247" s="11" t="s">
        <v>44</v>
      </c>
    </row>
    <row r="248" spans="1:65" s="2" customFormat="1" ht="6.95" customHeight="1" x14ac:dyDescent="0.2">
      <c r="A248" s="20"/>
      <c r="B248" s="25"/>
      <c r="C248" s="26"/>
      <c r="D248" s="26"/>
      <c r="E248" s="26"/>
      <c r="F248" s="26"/>
      <c r="G248" s="26"/>
      <c r="H248" s="26"/>
      <c r="I248" s="84"/>
      <c r="J248" s="26"/>
      <c r="K248" s="26"/>
      <c r="L248" s="23"/>
      <c r="M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</row>
  </sheetData>
  <sheetProtection algorithmName="SHA-512" hashValue="dk/515xqAoYyneJ6oVXpv0tB4D3N3emVF5tuPYSbg2XfXVrDLdsKHWpuZ7LSCRQAoL/Bx7n8CxMgIC1snT16Hw==" saltValue="riK+/dB21grCgZ5qcxbSozbfkGXkJa86OsxHxTe4aROHaF0B7dmnQB/38LWRotcBrv0y/USSi9FeJh+CTpaMiw==" spinCount="100000" sheet="1" objects="1" scenarios="1" formatColumns="0" formatRows="0" autoFilter="0"/>
  <autoFilter ref="C125:K247" xr:uid="{00000000-0009-0000-0000-000001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02-07 - Přeložky vodov...</vt:lpstr>
      <vt:lpstr>'SO 02-07 - Přeložky vodov...'!Názvy_tisku</vt:lpstr>
      <vt:lpstr>'SO 02-07 - Přeložky vodov...'!Oblast_tisku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 Michnáč</dc:creator>
  <cp:lastModifiedBy>Matěj Michnáč</cp:lastModifiedBy>
  <cp:lastPrinted>2020-10-15T07:43:38Z</cp:lastPrinted>
  <dcterms:created xsi:type="dcterms:W3CDTF">2020-10-15T07:43:03Z</dcterms:created>
  <dcterms:modified xsi:type="dcterms:W3CDTF">2020-10-15T07:44:12Z</dcterms:modified>
</cp:coreProperties>
</file>